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lorida-my.sharepoint.com/personal/upstatemeeker7_ufl_edu/Documents/Desktop/"/>
    </mc:Choice>
  </mc:AlternateContent>
  <xr:revisionPtr revIDLastSave="318" documentId="13_ncr:1_{222A3638-5BC1-40CD-A671-0099F73A3658}" xr6:coauthVersionLast="47" xr6:coauthVersionMax="47" xr10:uidLastSave="{4460F1D7-7AFB-4599-A739-E59F26D1BCC6}"/>
  <bookViews>
    <workbookView xWindow="-120" yWindow="-120" windowWidth="29040" windowHeight="15720" xr2:uid="{00000000-000D-0000-FFFF-FFFF00000000}"/>
  </bookViews>
  <sheets>
    <sheet name="Change Order Log" sheetId="3" r:id="rId1"/>
    <sheet name="SAMPLE Change Order Log" sheetId="2" r:id="rId2"/>
  </sheets>
  <definedNames>
    <definedName name="_xlnm.Print_Area" localSheetId="0">'Change Order Log'!$A$1:$V$70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3" l="1"/>
  <c r="Q59" i="3"/>
  <c r="O64" i="3" s="1"/>
  <c r="O59" i="3"/>
  <c r="J64" i="3" s="1"/>
  <c r="N59" i="3"/>
  <c r="D64" i="3" s="1"/>
  <c r="M59" i="3"/>
  <c r="H64" i="3" s="1"/>
  <c r="L59" i="3"/>
  <c r="F64" i="3" s="1"/>
  <c r="K59" i="3"/>
  <c r="J59" i="3"/>
  <c r="I59" i="3"/>
  <c r="H59" i="3"/>
  <c r="G59" i="3"/>
  <c r="F59" i="3"/>
  <c r="E59" i="3"/>
  <c r="D59" i="3"/>
  <c r="T1" i="3"/>
  <c r="J65" i="3" l="1"/>
  <c r="D65" i="3"/>
  <c r="H65" i="3"/>
  <c r="F65" i="3"/>
  <c r="L64" i="3"/>
  <c r="C67" i="3" l="1"/>
  <c r="T1" i="2" l="1"/>
  <c r="D59" i="2"/>
  <c r="E59" i="2"/>
  <c r="F59" i="2"/>
  <c r="G59" i="2"/>
  <c r="H59" i="2"/>
  <c r="I59" i="2"/>
  <c r="J59" i="2"/>
  <c r="K59" i="2"/>
  <c r="L59" i="2"/>
  <c r="E64" i="2" s="1"/>
  <c r="E65" i="2" s="1"/>
  <c r="M59" i="2"/>
  <c r="H64" i="2" s="1"/>
  <c r="N59" i="2"/>
  <c r="C64" i="2" s="1"/>
  <c r="C65" i="2" s="1"/>
  <c r="O59" i="2"/>
  <c r="J64" i="2" s="1"/>
  <c r="Q59" i="2"/>
  <c r="M64" i="2" s="1"/>
  <c r="H63" i="2"/>
  <c r="J65" i="2" l="1"/>
  <c r="H65" i="2"/>
  <c r="C67" i="2" s="1"/>
  <c r="P64" i="2"/>
</calcChain>
</file>

<file path=xl/sharedStrings.xml><?xml version="1.0" encoding="utf-8"?>
<sst xmlns="http://schemas.openxmlformats.org/spreadsheetml/2006/main" count="231" uniqueCount="88">
  <si>
    <t>DESCRIPTION</t>
  </si>
  <si>
    <t>STATUS</t>
  </si>
  <si>
    <t>ESTIMATED COST</t>
  </si>
  <si>
    <t>SUBMITTED COST</t>
  </si>
  <si>
    <t>EXECUTED CHANGES</t>
  </si>
  <si>
    <t>SCHEDULE IMPACT IN DAYS</t>
  </si>
  <si>
    <t>DATE SUBMITTED</t>
  </si>
  <si>
    <t>DATE APPROVED</t>
  </si>
  <si>
    <t>CO#</t>
  </si>
  <si>
    <t>CM Contingency</t>
  </si>
  <si>
    <t>Buyout Savings</t>
  </si>
  <si>
    <t>Contract</t>
  </si>
  <si>
    <t>CO/COP #</t>
  </si>
  <si>
    <t>CM Contigency</t>
  </si>
  <si>
    <t>CHANGE ORDER LOG</t>
  </si>
  <si>
    <t>Original Contract Values</t>
  </si>
  <si>
    <t>Contingency</t>
  </si>
  <si>
    <t xml:space="preserve">SUBTOTALS </t>
  </si>
  <si>
    <t>Estimated Funding Return To Client</t>
  </si>
  <si>
    <t>COP 002</t>
  </si>
  <si>
    <t>COP 003</t>
  </si>
  <si>
    <t>COP 004</t>
  </si>
  <si>
    <t>COP 005</t>
  </si>
  <si>
    <t>COP 006</t>
  </si>
  <si>
    <t>COP 008</t>
  </si>
  <si>
    <t>COP 009</t>
  </si>
  <si>
    <t>COP 010</t>
  </si>
  <si>
    <t>COP 011</t>
  </si>
  <si>
    <t>COP 012</t>
  </si>
  <si>
    <t>COP 013</t>
  </si>
  <si>
    <t>COP 014</t>
  </si>
  <si>
    <t>COP 015</t>
  </si>
  <si>
    <t>COP 016</t>
  </si>
  <si>
    <t>COP 017</t>
  </si>
  <si>
    <t>COP 018</t>
  </si>
  <si>
    <t>COP 019</t>
  </si>
  <si>
    <t>COP 020</t>
  </si>
  <si>
    <t>COP 021</t>
  </si>
  <si>
    <t>COP 022</t>
  </si>
  <si>
    <t>COP 023</t>
  </si>
  <si>
    <t>COP 024</t>
  </si>
  <si>
    <t>CO 01</t>
  </si>
  <si>
    <t>CO 02</t>
  </si>
  <si>
    <t>Executed</t>
  </si>
  <si>
    <r>
      <t xml:space="preserve">Total </t>
    </r>
    <r>
      <rPr>
        <b/>
        <sz val="10"/>
        <color rgb="FF000000"/>
        <rFont val="Arial"/>
        <family val="2"/>
      </rPr>
      <t>BALANCE</t>
    </r>
    <r>
      <rPr>
        <sz val="10"/>
        <color rgb="FF000000"/>
        <rFont val="Arial"/>
        <family val="2"/>
      </rPr>
      <t xml:space="preserve"> With Currently </t>
    </r>
    <r>
      <rPr>
        <b/>
        <sz val="10"/>
        <color rgb="FF000000"/>
        <rFont val="Arial"/>
        <family val="2"/>
      </rPr>
      <t>Executed</t>
    </r>
    <r>
      <rPr>
        <sz val="10"/>
        <color rgb="FF000000"/>
        <rFont val="Arial"/>
        <family val="2"/>
      </rPr>
      <t xml:space="preserve"> Changes</t>
    </r>
  </si>
  <si>
    <r>
      <t xml:space="preserve">Total </t>
    </r>
    <r>
      <rPr>
        <b/>
        <sz val="10"/>
        <color rgb="FF000000"/>
        <rFont val="Arial"/>
        <family val="2"/>
      </rPr>
      <t>BALANCE</t>
    </r>
    <r>
      <rPr>
        <sz val="10"/>
        <color rgb="FF000000"/>
        <rFont val="Arial"/>
        <family val="2"/>
      </rPr>
      <t xml:space="preserve"> If All </t>
    </r>
    <r>
      <rPr>
        <b/>
        <sz val="10"/>
        <color rgb="FF000000"/>
        <rFont val="Arial"/>
        <family val="2"/>
      </rPr>
      <t>Estimated</t>
    </r>
    <r>
      <rPr>
        <sz val="10"/>
        <color rgb="FF000000"/>
        <rFont val="Arial"/>
        <family val="2"/>
      </rPr>
      <t xml:space="preserve"> &amp; </t>
    </r>
    <r>
      <rPr>
        <b/>
        <sz val="10"/>
        <color rgb="FF000000"/>
        <rFont val="Arial"/>
        <family val="2"/>
      </rPr>
      <t>Submitted</t>
    </r>
    <r>
      <rPr>
        <sz val="10"/>
        <color rgb="FF000000"/>
        <rFont val="Arial"/>
        <family val="2"/>
      </rPr>
      <t xml:space="preserve"> Costs Were Approved</t>
    </r>
  </si>
  <si>
    <t>CO 03</t>
  </si>
  <si>
    <t>COP 028</t>
  </si>
  <si>
    <t>COP 026</t>
  </si>
  <si>
    <t>COP 007</t>
  </si>
  <si>
    <t>COP 029</t>
  </si>
  <si>
    <t>Submitted to PDC</t>
  </si>
  <si>
    <t>COP 025</t>
  </si>
  <si>
    <t>COP 027</t>
  </si>
  <si>
    <t>CO 04</t>
  </si>
  <si>
    <t>NOTES</t>
  </si>
  <si>
    <t>COPs in COs</t>
  </si>
  <si>
    <t>CO 05</t>
  </si>
  <si>
    <t>Substantial Completion Date</t>
  </si>
  <si>
    <t>Final Completion Date</t>
  </si>
  <si>
    <t>CO 06</t>
  </si>
  <si>
    <t>COP 031</t>
  </si>
  <si>
    <t>COP 032</t>
  </si>
  <si>
    <t>COP 033</t>
  </si>
  <si>
    <t>COP 034</t>
  </si>
  <si>
    <t>CO 07</t>
  </si>
  <si>
    <t>COP 035</t>
  </si>
  <si>
    <t>COP 036</t>
  </si>
  <si>
    <t>COP 037</t>
  </si>
  <si>
    <t>COP 030</t>
  </si>
  <si>
    <t>CO 08</t>
  </si>
  <si>
    <t>COP 038</t>
  </si>
  <si>
    <t>ODP Tax Savings</t>
  </si>
  <si>
    <t>COP 039</t>
  </si>
  <si>
    <t>COP 040</t>
  </si>
  <si>
    <t>COP 41</t>
  </si>
  <si>
    <t>UPDATED AUGUST 2026</t>
  </si>
  <si>
    <t>Project Number &amp; Name</t>
  </si>
  <si>
    <t>Estimated</t>
  </si>
  <si>
    <t>Sent to A/E</t>
  </si>
  <si>
    <t>CM to Revise</t>
  </si>
  <si>
    <t>A/E Approved</t>
  </si>
  <si>
    <t>MP00000 / UF-XXXX Project Name</t>
  </si>
  <si>
    <t>Schedule Impact In Days</t>
  </si>
  <si>
    <t>Date SUBMITTED</t>
  </si>
  <si>
    <t>Date APPROVED</t>
  </si>
  <si>
    <t xml:space="preserve">*** Note to move values from COPs to associated CO once CO is EXECUTED so values are not double calculated. </t>
  </si>
  <si>
    <t>COP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</si>
</sst>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yy;@"/>
    <numFmt numFmtId="165" formatCode="000"/>
  </numFmts>
  <fonts count="14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color rgb="FF000000"/>
      <name val="Arial"/>
      <family val="2"/>
    </font>
    <font>
      <sz val="10"/>
      <color rgb="FF000000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sz val="9"/>
      <color rgb="FF000000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DEBE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ck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4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2" fontId="1" fillId="7" borderId="6" xfId="0" applyNumberFormat="1" applyFont="1" applyFill="1" applyBorder="1" applyAlignment="1">
      <alignment horizontal="center" vertical="center" shrinkToFit="1"/>
    </xf>
    <xf numFmtId="44" fontId="1" fillId="5" borderId="20" xfId="0" applyNumberFormat="1" applyFont="1" applyFill="1" applyBorder="1" applyAlignment="1">
      <alignment vertical="center" shrinkToFit="1"/>
    </xf>
    <xf numFmtId="44" fontId="1" fillId="4" borderId="19" xfId="0" applyNumberFormat="1" applyFont="1" applyFill="1" applyBorder="1" applyAlignment="1">
      <alignment vertical="center" shrinkToFit="1"/>
    </xf>
    <xf numFmtId="44" fontId="1" fillId="4" borderId="21" xfId="0" applyNumberFormat="1" applyFont="1" applyFill="1" applyBorder="1" applyAlignment="1">
      <alignment vertical="center" shrinkToFit="1"/>
    </xf>
    <xf numFmtId="44" fontId="1" fillId="5" borderId="21" xfId="0" applyNumberFormat="1" applyFont="1" applyFill="1" applyBorder="1" applyAlignment="1">
      <alignment vertical="center" shrinkToFit="1"/>
    </xf>
    <xf numFmtId="165" fontId="1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4" fontId="4" fillId="4" borderId="13" xfId="0" applyNumberFormat="1" applyFont="1" applyFill="1" applyBorder="1" applyAlignment="1" applyProtection="1">
      <alignment vertical="center"/>
      <protection locked="0"/>
    </xf>
    <xf numFmtId="44" fontId="4" fillId="5" borderId="1" xfId="0" applyNumberFormat="1" applyFont="1" applyFill="1" applyBorder="1" applyAlignment="1" applyProtection="1">
      <alignment vertical="center"/>
      <protection locked="0"/>
    </xf>
    <xf numFmtId="44" fontId="4" fillId="4" borderId="6" xfId="0" applyNumberFormat="1" applyFont="1" applyFill="1" applyBorder="1" applyAlignment="1" applyProtection="1">
      <alignment vertical="center"/>
      <protection locked="0"/>
    </xf>
    <xf numFmtId="44" fontId="4" fillId="5" borderId="6" xfId="0" applyNumberFormat="1" applyFont="1" applyFill="1" applyBorder="1" applyAlignment="1" applyProtection="1">
      <alignment vertical="center"/>
      <protection locked="0"/>
    </xf>
    <xf numFmtId="44" fontId="1" fillId="5" borderId="1" xfId="0" applyNumberFormat="1" applyFont="1" applyFill="1" applyBorder="1" applyAlignment="1" applyProtection="1">
      <alignment vertical="center" shrinkToFit="1"/>
      <protection locked="0"/>
    </xf>
    <xf numFmtId="1" fontId="1" fillId="0" borderId="6" xfId="0" applyNumberFormat="1" applyFont="1" applyBorder="1" applyAlignment="1" applyProtection="1">
      <alignment horizontal="center" vertical="center" shrinkToFit="1"/>
      <protection locked="0"/>
    </xf>
    <xf numFmtId="164" fontId="1" fillId="0" borderId="1" xfId="0" applyNumberFormat="1" applyFont="1" applyBorder="1" applyAlignment="1" applyProtection="1">
      <alignment horizontal="center" vertical="center" shrinkToFi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44" fontId="4" fillId="6" borderId="4" xfId="0" applyNumberFormat="1" applyFont="1" applyFill="1" applyBorder="1" applyAlignment="1" applyProtection="1">
      <alignment vertical="center"/>
      <protection locked="0"/>
    </xf>
    <xf numFmtId="44" fontId="1" fillId="6" borderId="27" xfId="0" applyNumberFormat="1" applyFont="1" applyFill="1" applyBorder="1" applyAlignment="1">
      <alignment vertical="center" shrinkToFit="1"/>
    </xf>
    <xf numFmtId="44" fontId="4" fillId="9" borderId="28" xfId="0" applyNumberFormat="1" applyFont="1" applyFill="1" applyBorder="1" applyAlignment="1" applyProtection="1">
      <alignment vertical="center"/>
      <protection locked="0"/>
    </xf>
    <xf numFmtId="44" fontId="1" fillId="9" borderId="29" xfId="0" applyNumberFormat="1" applyFont="1" applyFill="1" applyBorder="1" applyAlignment="1">
      <alignment vertical="center" shrinkToFit="1"/>
    </xf>
    <xf numFmtId="44" fontId="1" fillId="0" borderId="0" xfId="0" applyNumberFormat="1" applyFont="1" applyAlignment="1">
      <alignment horizontal="center" vertical="center"/>
    </xf>
    <xf numFmtId="44" fontId="1" fillId="0" borderId="31" xfId="0" applyNumberFormat="1" applyFont="1" applyBorder="1" applyAlignment="1">
      <alignment horizontal="center" vertical="center"/>
    </xf>
    <xf numFmtId="44" fontId="4" fillId="6" borderId="33" xfId="0" applyNumberFormat="1" applyFont="1" applyFill="1" applyBorder="1" applyAlignment="1" applyProtection="1">
      <alignment vertical="center"/>
      <protection locked="0"/>
    </xf>
    <xf numFmtId="44" fontId="4" fillId="6" borderId="10" xfId="0" applyNumberFormat="1" applyFont="1" applyFill="1" applyBorder="1" applyAlignment="1" applyProtection="1">
      <alignment vertical="center"/>
      <protection locked="0"/>
    </xf>
    <xf numFmtId="44" fontId="4" fillId="6" borderId="32" xfId="0" applyNumberFormat="1" applyFont="1" applyFill="1" applyBorder="1" applyAlignment="1" applyProtection="1">
      <alignment vertical="center"/>
      <protection locked="0"/>
    </xf>
    <xf numFmtId="44" fontId="4" fillId="8" borderId="36" xfId="0" applyNumberFormat="1" applyFont="1" applyFill="1" applyBorder="1" applyAlignment="1" applyProtection="1">
      <alignment vertical="center"/>
      <protection locked="0"/>
    </xf>
    <xf numFmtId="44" fontId="1" fillId="8" borderId="37" xfId="0" applyNumberFormat="1" applyFont="1" applyFill="1" applyBorder="1" applyAlignment="1">
      <alignment vertical="center" shrinkToFit="1"/>
    </xf>
    <xf numFmtId="44" fontId="4" fillId="5" borderId="3" xfId="0" applyNumberFormat="1" applyFont="1" applyFill="1" applyBorder="1" applyAlignment="1" applyProtection="1">
      <alignment vertical="center"/>
      <protection locked="0"/>
    </xf>
    <xf numFmtId="44" fontId="4" fillId="8" borderId="40" xfId="0" applyNumberFormat="1" applyFont="1" applyFill="1" applyBorder="1" applyAlignment="1" applyProtection="1">
      <alignment vertical="center"/>
      <protection locked="0"/>
    </xf>
    <xf numFmtId="44" fontId="4" fillId="4" borderId="11" xfId="0" applyNumberFormat="1" applyFont="1" applyFill="1" applyBorder="1" applyAlignment="1" applyProtection="1">
      <alignment vertical="center"/>
      <protection locked="0"/>
    </xf>
    <xf numFmtId="44" fontId="4" fillId="5" borderId="11" xfId="0" applyNumberFormat="1" applyFont="1" applyFill="1" applyBorder="1" applyAlignment="1" applyProtection="1">
      <alignment vertical="center"/>
      <protection locked="0"/>
    </xf>
    <xf numFmtId="44" fontId="4" fillId="6" borderId="41" xfId="0" applyNumberFormat="1" applyFont="1" applyFill="1" applyBorder="1" applyAlignment="1" applyProtection="1">
      <alignment vertical="center"/>
      <protection locked="0"/>
    </xf>
    <xf numFmtId="44" fontId="1" fillId="5" borderId="3" xfId="0" applyNumberFormat="1" applyFont="1" applyFill="1" applyBorder="1" applyAlignment="1" applyProtection="1">
      <alignment vertical="center" shrinkToFit="1"/>
      <protection locked="0"/>
    </xf>
    <xf numFmtId="44" fontId="4" fillId="9" borderId="42" xfId="0" applyNumberFormat="1" applyFont="1" applyFill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horizontal="center" vertical="center" shrinkToFi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left" vertical="center" wrapText="1"/>
      <protection locked="0"/>
    </xf>
    <xf numFmtId="14" fontId="2" fillId="2" borderId="0" xfId="0" applyNumberFormat="1" applyFont="1" applyFill="1" applyAlignment="1">
      <alignment horizontal="center" vertical="center" wrapText="1"/>
    </xf>
    <xf numFmtId="44" fontId="3" fillId="8" borderId="22" xfId="0" applyNumberFormat="1" applyFont="1" applyFill="1" applyBorder="1" applyAlignment="1">
      <alignment horizontal="center" vertical="center"/>
    </xf>
    <xf numFmtId="44" fontId="1" fillId="6" borderId="22" xfId="0" applyNumberFormat="1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14" fontId="1" fillId="9" borderId="22" xfId="0" applyNumberFormat="1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44" fontId="1" fillId="8" borderId="25" xfId="0" applyNumberFormat="1" applyFont="1" applyFill="1" applyBorder="1" applyAlignment="1">
      <alignment horizontal="center" vertical="center"/>
    </xf>
    <xf numFmtId="44" fontId="1" fillId="8" borderId="34" xfId="0" applyNumberFormat="1" applyFont="1" applyFill="1" applyBorder="1" applyAlignment="1">
      <alignment horizontal="center" vertical="center"/>
    </xf>
    <xf numFmtId="44" fontId="1" fillId="8" borderId="26" xfId="0" applyNumberFormat="1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right" vertical="center"/>
    </xf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4" fontId="1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4" fontId="1" fillId="0" borderId="2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3" fillId="6" borderId="2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44" fontId="1" fillId="4" borderId="22" xfId="0" applyNumberFormat="1" applyFont="1" applyFill="1" applyBorder="1" applyAlignment="1">
      <alignment horizontal="center" vertical="center"/>
    </xf>
    <xf numFmtId="44" fontId="1" fillId="4" borderId="25" xfId="0" applyNumberFormat="1" applyFont="1" applyFill="1" applyBorder="1" applyAlignment="1">
      <alignment horizontal="center" vertical="center"/>
    </xf>
    <xf numFmtId="44" fontId="1" fillId="4" borderId="26" xfId="0" applyNumberFormat="1" applyFont="1" applyFill="1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2" fillId="2" borderId="58" xfId="0" applyFont="1" applyFill="1" applyBorder="1" applyAlignment="1" applyProtection="1">
      <alignment horizontal="right" vertical="center" wrapText="1"/>
      <protection locked="0"/>
    </xf>
    <xf numFmtId="0" fontId="1" fillId="0" borderId="59" xfId="0" applyFont="1" applyBorder="1" applyAlignment="1">
      <alignment horizontal="left" vertical="center"/>
    </xf>
    <xf numFmtId="0" fontId="1" fillId="0" borderId="0" xfId="1" applyFont="1" applyAlignment="1">
      <alignment horizontal="left" vertical="top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vertical="top" wrapText="1"/>
    </xf>
    <xf numFmtId="0" fontId="1" fillId="0" borderId="0" xfId="1" applyFont="1" applyAlignment="1">
      <alignment horizontal="center" vertical="top" wrapText="1"/>
    </xf>
    <xf numFmtId="0" fontId="1" fillId="0" borderId="0" xfId="1" applyFont="1" applyAlignment="1">
      <alignment horizontal="left" vertical="center" wrapText="1"/>
    </xf>
    <xf numFmtId="165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44" fontId="4" fillId="4" borderId="60" xfId="0" applyNumberFormat="1" applyFont="1" applyFill="1" applyBorder="1" applyAlignment="1" applyProtection="1">
      <alignment vertical="center"/>
      <protection locked="0"/>
    </xf>
    <xf numFmtId="0" fontId="5" fillId="2" borderId="0" xfId="1" applyFont="1" applyFill="1" applyAlignment="1" applyProtection="1">
      <alignment horizontal="center" vertical="center" wrapText="1"/>
    </xf>
    <xf numFmtId="14" fontId="2" fillId="2" borderId="0" xfId="1" applyNumberFormat="1" applyFont="1" applyFill="1" applyAlignment="1" applyProtection="1">
      <alignment horizontal="center" vertical="center" wrapText="1"/>
    </xf>
    <xf numFmtId="0" fontId="2" fillId="2" borderId="0" xfId="1" applyFont="1" applyFill="1" applyAlignment="1" applyProtection="1">
      <alignment horizontal="right" vertical="center" wrapText="1"/>
    </xf>
    <xf numFmtId="0" fontId="2" fillId="0" borderId="12" xfId="1" applyFont="1" applyBorder="1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2" fillId="0" borderId="12" xfId="1" applyFont="1" applyBorder="1" applyAlignment="1" applyProtection="1">
      <alignment vertical="top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7" xfId="1" applyFont="1" applyBorder="1" applyAlignment="1" applyProtection="1">
      <alignment horizontal="center" vertical="center" wrapText="1"/>
    </xf>
    <xf numFmtId="0" fontId="2" fillId="0" borderId="14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</xf>
    <xf numFmtId="0" fontId="2" fillId="0" borderId="15" xfId="1" applyFont="1" applyBorder="1" applyAlignment="1" applyProtection="1">
      <alignment horizontal="center" vertical="center" wrapText="1"/>
    </xf>
    <xf numFmtId="0" fontId="2" fillId="0" borderId="38" xfId="1" applyFont="1" applyBorder="1" applyAlignment="1" applyProtection="1">
      <alignment horizontal="center" vertical="center" wrapText="1"/>
    </xf>
    <xf numFmtId="0" fontId="2" fillId="0" borderId="31" xfId="1" applyFont="1" applyBorder="1" applyAlignment="1" applyProtection="1">
      <alignment horizontal="center" vertical="center" wrapText="1"/>
    </xf>
    <xf numFmtId="0" fontId="2" fillId="0" borderId="35" xfId="1" applyFont="1" applyBorder="1" applyAlignment="1" applyProtection="1">
      <alignment horizontal="center" vertical="center" wrapText="1"/>
    </xf>
    <xf numFmtId="0" fontId="2" fillId="0" borderId="30" xfId="1" applyFont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horizontal="center" vertical="center" wrapText="1"/>
    </xf>
    <xf numFmtId="0" fontId="3" fillId="0" borderId="2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center" vertical="center" wrapText="1"/>
    </xf>
    <xf numFmtId="0" fontId="2" fillId="4" borderId="44" xfId="1" applyFont="1" applyFill="1" applyBorder="1" applyAlignment="1" applyProtection="1">
      <alignment horizontal="center" vertical="center" wrapText="1"/>
    </xf>
    <xf numFmtId="0" fontId="2" fillId="5" borderId="45" xfId="1" applyFont="1" applyFill="1" applyBorder="1" applyAlignment="1" applyProtection="1">
      <alignment horizontal="center" vertical="center" wrapText="1"/>
    </xf>
    <xf numFmtId="0" fontId="2" fillId="6" borderId="33" xfId="1" applyFont="1" applyFill="1" applyBorder="1" applyAlignment="1" applyProtection="1">
      <alignment horizontal="center" vertical="center" wrapText="1"/>
    </xf>
    <xf numFmtId="0" fontId="2" fillId="8" borderId="54" xfId="1" applyFont="1" applyFill="1" applyBorder="1" applyAlignment="1" applyProtection="1">
      <alignment horizontal="center" vertical="center" wrapText="1"/>
    </xf>
    <xf numFmtId="0" fontId="2" fillId="4" borderId="46" xfId="1" applyFont="1" applyFill="1" applyBorder="1" applyAlignment="1" applyProtection="1">
      <alignment horizontal="center" vertical="center" wrapText="1"/>
    </xf>
    <xf numFmtId="0" fontId="2" fillId="5" borderId="47" xfId="1" applyFont="1" applyFill="1" applyBorder="1" applyAlignment="1" applyProtection="1">
      <alignment horizontal="center" vertical="center" wrapText="1"/>
    </xf>
    <xf numFmtId="0" fontId="2" fillId="8" borderId="48" xfId="1" applyFont="1" applyFill="1" applyBorder="1" applyAlignment="1" applyProtection="1">
      <alignment horizontal="center" vertical="center" wrapText="1"/>
    </xf>
    <xf numFmtId="0" fontId="2" fillId="4" borderId="47" xfId="1" applyFont="1" applyFill="1" applyBorder="1" applyAlignment="1" applyProtection="1">
      <alignment horizontal="center" vertical="center" wrapText="1"/>
    </xf>
    <xf numFmtId="0" fontId="2" fillId="6" borderId="56" xfId="1" applyFont="1" applyFill="1" applyBorder="1" applyAlignment="1" applyProtection="1">
      <alignment horizontal="center" vertical="center" wrapText="1"/>
    </xf>
    <xf numFmtId="0" fontId="2" fillId="8" borderId="49" xfId="1" applyFont="1" applyFill="1" applyBorder="1" applyAlignment="1" applyProtection="1">
      <alignment horizontal="center" vertical="center" wrapText="1"/>
    </xf>
    <xf numFmtId="0" fontId="2" fillId="9" borderId="50" xfId="1" applyFont="1" applyFill="1" applyBorder="1" applyAlignment="1" applyProtection="1">
      <alignment horizontal="center" vertical="center" wrapText="1"/>
    </xf>
    <xf numFmtId="0" fontId="2" fillId="0" borderId="51" xfId="1" applyFont="1" applyBorder="1" applyAlignment="1" applyProtection="1">
      <alignment horizontal="center" vertical="center" wrapText="1"/>
    </xf>
    <xf numFmtId="0" fontId="2" fillId="0" borderId="52" xfId="1" applyFont="1" applyBorder="1" applyAlignment="1" applyProtection="1">
      <alignment horizontal="center" vertical="center" wrapText="1"/>
    </xf>
    <xf numFmtId="0" fontId="2" fillId="0" borderId="53" xfId="1" applyFont="1" applyBorder="1" applyAlignment="1" applyProtection="1">
      <alignment horizontal="center" vertical="center" wrapText="1"/>
    </xf>
    <xf numFmtId="165" fontId="1" fillId="3" borderId="1" xfId="1" applyNumberFormat="1" applyFont="1" applyFill="1" applyBorder="1" applyAlignment="1" applyProtection="1">
      <alignment horizontal="center" vertical="center" shrinkToFit="1"/>
    </xf>
    <xf numFmtId="0" fontId="4" fillId="0" borderId="1" xfId="1" applyFont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44" fontId="4" fillId="4" borderId="55" xfId="1" applyNumberFormat="1" applyFont="1" applyFill="1" applyBorder="1" applyAlignment="1" applyProtection="1">
      <alignment vertical="center"/>
    </xf>
    <xf numFmtId="44" fontId="4" fillId="5" borderId="3" xfId="1" applyNumberFormat="1" applyFont="1" applyFill="1" applyBorder="1" applyAlignment="1" applyProtection="1">
      <alignment vertical="center"/>
    </xf>
    <xf numFmtId="44" fontId="4" fillId="6" borderId="10" xfId="1" applyNumberFormat="1" applyFont="1" applyFill="1" applyBorder="1" applyAlignment="1" applyProtection="1">
      <alignment vertical="center"/>
    </xf>
    <xf numFmtId="44" fontId="4" fillId="8" borderId="40" xfId="1" applyNumberFormat="1" applyFont="1" applyFill="1" applyBorder="1" applyAlignment="1" applyProtection="1">
      <alignment vertical="center"/>
    </xf>
    <xf numFmtId="44" fontId="4" fillId="4" borderId="11" xfId="1" applyNumberFormat="1" applyFont="1" applyFill="1" applyBorder="1" applyAlignment="1" applyProtection="1">
      <alignment vertical="center"/>
    </xf>
    <xf numFmtId="44" fontId="4" fillId="5" borderId="11" xfId="1" applyNumberFormat="1" applyFont="1" applyFill="1" applyBorder="1" applyAlignment="1" applyProtection="1">
      <alignment vertical="center"/>
    </xf>
    <xf numFmtId="44" fontId="4" fillId="6" borderId="41" xfId="1" applyNumberFormat="1" applyFont="1" applyFill="1" applyBorder="1" applyAlignment="1" applyProtection="1">
      <alignment vertical="center"/>
    </xf>
    <xf numFmtId="44" fontId="1" fillId="5" borderId="3" xfId="1" applyNumberFormat="1" applyFont="1" applyFill="1" applyBorder="1" applyAlignment="1" applyProtection="1">
      <alignment vertical="center" shrinkToFit="1"/>
    </xf>
    <xf numFmtId="44" fontId="4" fillId="6" borderId="57" xfId="1" applyNumberFormat="1" applyFont="1" applyFill="1" applyBorder="1" applyAlignment="1" applyProtection="1">
      <alignment vertical="center"/>
    </xf>
    <xf numFmtId="44" fontId="4" fillId="8" borderId="39" xfId="1" applyNumberFormat="1" applyFont="1" applyFill="1" applyBorder="1" applyAlignment="1" applyProtection="1">
      <alignment vertical="center"/>
    </xf>
    <xf numFmtId="44" fontId="4" fillId="9" borderId="42" xfId="1" applyNumberFormat="1" applyFont="1" applyFill="1" applyBorder="1" applyAlignment="1" applyProtection="1">
      <alignment vertical="center"/>
    </xf>
    <xf numFmtId="1" fontId="1" fillId="0" borderId="11" xfId="1" applyNumberFormat="1" applyFont="1" applyBorder="1" applyAlignment="1" applyProtection="1">
      <alignment horizontal="center" vertical="center" shrinkToFit="1"/>
    </xf>
    <xf numFmtId="164" fontId="1" fillId="0" borderId="3" xfId="1" applyNumberFormat="1" applyFont="1" applyBorder="1" applyAlignment="1" applyProtection="1">
      <alignment horizontal="center" vertical="center" shrinkToFit="1"/>
    </xf>
    <xf numFmtId="0" fontId="1" fillId="3" borderId="10" xfId="1" applyFont="1" applyFill="1" applyBorder="1" applyAlignment="1" applyProtection="1">
      <alignment horizontal="center" vertical="center" wrapText="1"/>
    </xf>
    <xf numFmtId="0" fontId="1" fillId="0" borderId="43" xfId="1" applyFont="1" applyBorder="1" applyAlignment="1" applyProtection="1">
      <alignment horizontal="left" vertical="center" wrapText="1"/>
    </xf>
    <xf numFmtId="44" fontId="4" fillId="4" borderId="13" xfId="1" applyNumberFormat="1" applyFont="1" applyFill="1" applyBorder="1" applyAlignment="1" applyProtection="1">
      <alignment vertical="center"/>
    </xf>
    <xf numFmtId="44" fontId="4" fillId="5" borderId="1" xfId="1" applyNumberFormat="1" applyFont="1" applyFill="1" applyBorder="1" applyAlignment="1" applyProtection="1">
      <alignment vertical="center"/>
    </xf>
    <xf numFmtId="44" fontId="4" fillId="6" borderId="33" xfId="1" applyNumberFormat="1" applyFont="1" applyFill="1" applyBorder="1" applyAlignment="1" applyProtection="1">
      <alignment vertical="center"/>
    </xf>
    <xf numFmtId="44" fontId="4" fillId="8" borderId="36" xfId="1" applyNumberFormat="1" applyFont="1" applyFill="1" applyBorder="1" applyAlignment="1" applyProtection="1">
      <alignment vertical="center"/>
    </xf>
    <xf numFmtId="44" fontId="4" fillId="4" borderId="6" xfId="1" applyNumberFormat="1" applyFont="1" applyFill="1" applyBorder="1" applyAlignment="1" applyProtection="1">
      <alignment vertical="center"/>
    </xf>
    <xf numFmtId="44" fontId="4" fillId="5" borderId="6" xfId="1" applyNumberFormat="1" applyFont="1" applyFill="1" applyBorder="1" applyAlignment="1" applyProtection="1">
      <alignment vertical="center"/>
    </xf>
    <xf numFmtId="44" fontId="4" fillId="6" borderId="32" xfId="1" applyNumberFormat="1" applyFont="1" applyFill="1" applyBorder="1" applyAlignment="1" applyProtection="1">
      <alignment vertical="center"/>
    </xf>
    <xf numFmtId="44" fontId="1" fillId="5" borderId="1" xfId="1" applyNumberFormat="1" applyFont="1" applyFill="1" applyBorder="1" applyAlignment="1" applyProtection="1">
      <alignment vertical="center" shrinkToFit="1"/>
    </xf>
    <xf numFmtId="44" fontId="4" fillId="6" borderId="4" xfId="1" applyNumberFormat="1" applyFont="1" applyFill="1" applyBorder="1" applyAlignment="1" applyProtection="1">
      <alignment vertical="center"/>
    </xf>
    <xf numFmtId="44" fontId="4" fillId="9" borderId="28" xfId="1" applyNumberFormat="1" applyFont="1" applyFill="1" applyBorder="1" applyAlignment="1" applyProtection="1">
      <alignment vertical="center"/>
    </xf>
    <xf numFmtId="1" fontId="1" fillId="0" borderId="6" xfId="1" applyNumberFormat="1" applyFont="1" applyBorder="1" applyAlignment="1" applyProtection="1">
      <alignment horizontal="center" vertical="center" shrinkToFit="1"/>
    </xf>
    <xf numFmtId="164" fontId="1" fillId="0" borderId="1" xfId="1" applyNumberFormat="1" applyFont="1" applyBorder="1" applyAlignment="1" applyProtection="1">
      <alignment horizontal="center" vertical="center" shrinkToFit="1"/>
    </xf>
    <xf numFmtId="0" fontId="1" fillId="3" borderId="4" xfId="1" applyFont="1" applyFill="1" applyBorder="1" applyAlignment="1" applyProtection="1">
      <alignment horizontal="center" vertical="center" wrapText="1"/>
    </xf>
    <xf numFmtId="0" fontId="1" fillId="0" borderId="22" xfId="1" applyFont="1" applyBorder="1" applyAlignment="1" applyProtection="1">
      <alignment horizontal="left" vertical="center" wrapText="1"/>
    </xf>
    <xf numFmtId="0" fontId="6" fillId="0" borderId="22" xfId="1" applyFont="1" applyBorder="1" applyAlignment="1" applyProtection="1">
      <alignment horizontal="left" vertical="center" wrapText="1"/>
    </xf>
    <xf numFmtId="0" fontId="2" fillId="0" borderId="16" xfId="1" applyFont="1" applyBorder="1" applyAlignment="1" applyProtection="1">
      <alignment horizontal="right" vertical="center" wrapText="1"/>
    </xf>
    <xf numFmtId="0" fontId="2" fillId="0" borderId="17" xfId="1" applyFont="1" applyBorder="1" applyAlignment="1" applyProtection="1">
      <alignment horizontal="right" vertical="center" wrapText="1"/>
    </xf>
    <xf numFmtId="0" fontId="2" fillId="0" borderId="18" xfId="1" applyFont="1" applyBorder="1" applyAlignment="1" applyProtection="1">
      <alignment horizontal="right" vertical="center" wrapText="1"/>
    </xf>
    <xf numFmtId="44" fontId="1" fillId="4" borderId="19" xfId="1" applyNumberFormat="1" applyFont="1" applyFill="1" applyBorder="1" applyAlignment="1" applyProtection="1">
      <alignment vertical="center" shrinkToFit="1"/>
    </xf>
    <xf numFmtId="44" fontId="1" fillId="5" borderId="20" xfId="1" applyNumberFormat="1" applyFont="1" applyFill="1" applyBorder="1" applyAlignment="1" applyProtection="1">
      <alignment vertical="center" shrinkToFit="1"/>
    </xf>
    <xf numFmtId="44" fontId="1" fillId="6" borderId="27" xfId="1" applyNumberFormat="1" applyFont="1" applyFill="1" applyBorder="1" applyAlignment="1" applyProtection="1">
      <alignment vertical="center" shrinkToFit="1"/>
    </xf>
    <xf numFmtId="44" fontId="1" fillId="8" borderId="37" xfId="1" applyNumberFormat="1" applyFont="1" applyFill="1" applyBorder="1" applyAlignment="1" applyProtection="1">
      <alignment vertical="center" shrinkToFit="1"/>
    </xf>
    <xf numFmtId="44" fontId="1" fillId="4" borderId="21" xfId="1" applyNumberFormat="1" applyFont="1" applyFill="1" applyBorder="1" applyAlignment="1" applyProtection="1">
      <alignment vertical="center" shrinkToFit="1"/>
    </xf>
    <xf numFmtId="44" fontId="1" fillId="5" borderId="21" xfId="1" applyNumberFormat="1" applyFont="1" applyFill="1" applyBorder="1" applyAlignment="1" applyProtection="1">
      <alignment vertical="center" shrinkToFit="1"/>
    </xf>
    <xf numFmtId="44" fontId="1" fillId="9" borderId="29" xfId="1" applyNumberFormat="1" applyFont="1" applyFill="1" applyBorder="1" applyAlignment="1" applyProtection="1">
      <alignment vertical="center" shrinkToFit="1"/>
    </xf>
    <xf numFmtId="2" fontId="1" fillId="7" borderId="6" xfId="1" applyNumberFormat="1" applyFont="1" applyFill="1" applyBorder="1" applyAlignment="1" applyProtection="1">
      <alignment horizontal="center" vertical="center" shrinkToFit="1"/>
    </xf>
    <xf numFmtId="0" fontId="1" fillId="0" borderId="7" xfId="1" applyFont="1" applyBorder="1" applyAlignment="1" applyProtection="1">
      <alignment horizontal="center" vertical="center" wrapText="1"/>
    </xf>
    <xf numFmtId="0" fontId="1" fillId="0" borderId="8" xfId="1" applyFont="1" applyBorder="1" applyAlignment="1" applyProtection="1">
      <alignment horizontal="center" vertical="center" wrapText="1"/>
    </xf>
    <xf numFmtId="0" fontId="1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vertical="top" wrapText="1"/>
    </xf>
    <xf numFmtId="0" fontId="1" fillId="0" borderId="0" xfId="1" applyFont="1" applyAlignment="1" applyProtection="1">
      <alignment vertical="top"/>
    </xf>
    <xf numFmtId="0" fontId="3" fillId="6" borderId="22" xfId="1" applyFont="1" applyFill="1" applyBorder="1" applyAlignment="1" applyProtection="1">
      <alignment horizontal="center" vertical="center"/>
    </xf>
    <xf numFmtId="0" fontId="3" fillId="4" borderId="22" xfId="1" applyFont="1" applyFill="1" applyBorder="1" applyAlignment="1" applyProtection="1">
      <alignment horizontal="center" vertical="center"/>
    </xf>
    <xf numFmtId="0" fontId="3" fillId="4" borderId="22" xfId="1" applyFont="1" applyFill="1" applyBorder="1" applyAlignment="1" applyProtection="1">
      <alignment horizontal="center" vertical="center"/>
    </xf>
    <xf numFmtId="0" fontId="3" fillId="5" borderId="22" xfId="1" applyFont="1" applyFill="1" applyBorder="1" applyAlignment="1" applyProtection="1">
      <alignment horizontal="center" vertical="center"/>
    </xf>
    <xf numFmtId="0" fontId="3" fillId="8" borderId="25" xfId="1" applyFont="1" applyFill="1" applyBorder="1" applyAlignment="1" applyProtection="1">
      <alignment horizontal="center" vertical="center"/>
    </xf>
    <xf numFmtId="0" fontId="3" fillId="8" borderId="34" xfId="1" applyFont="1" applyFill="1" applyBorder="1" applyAlignment="1" applyProtection="1">
      <alignment horizontal="center" vertical="center"/>
    </xf>
    <xf numFmtId="0" fontId="3" fillId="8" borderId="26" xfId="1" applyFont="1" applyFill="1" applyBorder="1" applyAlignment="1" applyProtection="1">
      <alignment horizontal="center" vertical="center"/>
    </xf>
    <xf numFmtId="0" fontId="3" fillId="9" borderId="22" xfId="1" applyFont="1" applyFill="1" applyBorder="1" applyAlignment="1" applyProtection="1">
      <alignment horizontal="center" vertical="center"/>
    </xf>
    <xf numFmtId="0" fontId="3" fillId="9" borderId="22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horizontal="left" vertical="top"/>
    </xf>
    <xf numFmtId="0" fontId="1" fillId="0" borderId="0" xfId="1" applyFont="1" applyAlignment="1" applyProtection="1">
      <alignment horizontal="right" vertical="center"/>
    </xf>
    <xf numFmtId="44" fontId="1" fillId="6" borderId="22" xfId="1" applyNumberFormat="1" applyFont="1" applyFill="1" applyBorder="1" applyAlignment="1" applyProtection="1">
      <alignment horizontal="center" vertical="center"/>
    </xf>
    <xf numFmtId="44" fontId="1" fillId="4" borderId="22" xfId="1" applyNumberFormat="1" applyFont="1" applyFill="1" applyBorder="1" applyAlignment="1" applyProtection="1">
      <alignment horizontal="center" vertical="center"/>
    </xf>
    <xf numFmtId="44" fontId="1" fillId="4" borderId="22" xfId="1" applyNumberFormat="1" applyFont="1" applyFill="1" applyBorder="1" applyAlignment="1" applyProtection="1">
      <alignment horizontal="center" vertical="center"/>
    </xf>
    <xf numFmtId="44" fontId="1" fillId="5" borderId="22" xfId="1" applyNumberFormat="1" applyFont="1" applyFill="1" applyBorder="1" applyAlignment="1" applyProtection="1">
      <alignment horizontal="center" vertical="center"/>
    </xf>
    <xf numFmtId="44" fontId="1" fillId="8" borderId="25" xfId="1" applyNumberFormat="1" applyFont="1" applyFill="1" applyBorder="1" applyAlignment="1" applyProtection="1">
      <alignment horizontal="center" vertical="center"/>
    </xf>
    <xf numFmtId="44" fontId="1" fillId="8" borderId="34" xfId="1" applyNumberFormat="1" applyFont="1" applyFill="1" applyBorder="1" applyAlignment="1" applyProtection="1">
      <alignment horizontal="center" vertical="center"/>
    </xf>
    <xf numFmtId="44" fontId="1" fillId="8" borderId="26" xfId="1" applyNumberFormat="1" applyFont="1" applyFill="1" applyBorder="1" applyAlignment="1" applyProtection="1">
      <alignment horizontal="center" vertical="center"/>
    </xf>
    <xf numFmtId="14" fontId="1" fillId="9" borderId="22" xfId="1" applyNumberFormat="1" applyFont="1" applyFill="1" applyBorder="1" applyAlignment="1" applyProtection="1">
      <alignment horizontal="center" vertical="center"/>
    </xf>
    <xf numFmtId="14" fontId="1" fillId="9" borderId="22" xfId="1" applyNumberFormat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horizontal="left" vertical="center"/>
    </xf>
    <xf numFmtId="44" fontId="1" fillId="4" borderId="25" xfId="1" applyNumberFormat="1" applyFont="1" applyFill="1" applyBorder="1" applyAlignment="1" applyProtection="1">
      <alignment horizontal="center" vertical="center"/>
    </xf>
    <xf numFmtId="44" fontId="1" fillId="4" borderId="26" xfId="1" applyNumberFormat="1" applyFont="1" applyFill="1" applyBorder="1" applyAlignment="1" applyProtection="1">
      <alignment horizontal="center" vertical="center"/>
    </xf>
    <xf numFmtId="44" fontId="1" fillId="4" borderId="26" xfId="1" applyNumberFormat="1" applyFont="1" applyFill="1" applyBorder="1" applyAlignment="1" applyProtection="1">
      <alignment horizontal="center" vertical="center"/>
    </xf>
    <xf numFmtId="0" fontId="1" fillId="6" borderId="22" xfId="1" applyFont="1" applyFill="1" applyBorder="1" applyAlignment="1" applyProtection="1">
      <alignment horizontal="center" vertical="center"/>
    </xf>
    <xf numFmtId="44" fontId="1" fillId="0" borderId="23" xfId="1" applyNumberFormat="1" applyFont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center" vertical="center"/>
    </xf>
    <xf numFmtId="44" fontId="1" fillId="0" borderId="24" xfId="1" applyNumberFormat="1" applyFont="1" applyBorder="1" applyAlignment="1" applyProtection="1">
      <alignment horizontal="center" vertical="center"/>
    </xf>
    <xf numFmtId="44" fontId="1" fillId="0" borderId="31" xfId="1" applyNumberFormat="1" applyFont="1" applyBorder="1" applyAlignment="1" applyProtection="1">
      <alignment horizontal="center" vertical="center"/>
    </xf>
    <xf numFmtId="0" fontId="1" fillId="0" borderId="0" xfId="1" applyFont="1" applyAlignment="1" applyProtection="1">
      <alignment horizontal="center" vertical="center"/>
    </xf>
    <xf numFmtId="0" fontId="1" fillId="8" borderId="22" xfId="1" applyFont="1" applyFill="1" applyBorder="1" applyAlignment="1" applyProtection="1">
      <alignment horizontal="right" vertical="center"/>
    </xf>
    <xf numFmtId="44" fontId="3" fillId="8" borderId="22" xfId="1" applyNumberFormat="1" applyFont="1" applyFill="1" applyBorder="1" applyAlignment="1" applyProtection="1">
      <alignment horizontal="center" vertical="center"/>
    </xf>
    <xf numFmtId="0" fontId="3" fillId="8" borderId="22" xfId="1" applyFont="1" applyFill="1" applyBorder="1" applyAlignment="1" applyProtection="1">
      <alignment horizontal="center" vertical="center"/>
    </xf>
    <xf numFmtId="44" fontId="1" fillId="0" borderId="0" xfId="1" applyNumberFormat="1" applyFont="1" applyAlignment="1" applyProtection="1">
      <alignment horizontal="center" vertical="center"/>
    </xf>
    <xf numFmtId="44" fontId="1" fillId="0" borderId="0" xfId="1" applyNumberFormat="1" applyFont="1" applyAlignment="1" applyProtection="1">
      <alignment horizontal="center" vertical="center"/>
    </xf>
    <xf numFmtId="44" fontId="1" fillId="0" borderId="58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/>
    </xf>
    <xf numFmtId="14" fontId="1" fillId="9" borderId="25" xfId="0" applyNumberFormat="1" applyFont="1" applyFill="1" applyBorder="1" applyAlignment="1">
      <alignment horizontal="center" vertical="center"/>
    </xf>
    <xf numFmtId="14" fontId="1" fillId="9" borderId="34" xfId="0" applyNumberFormat="1" applyFont="1" applyFill="1" applyBorder="1" applyAlignment="1">
      <alignment horizontal="center" vertical="center"/>
    </xf>
    <xf numFmtId="14" fontId="1" fillId="9" borderId="26" xfId="0" applyNumberFormat="1" applyFont="1" applyFill="1" applyBorder="1" applyAlignment="1">
      <alignment horizontal="center" vertical="center"/>
    </xf>
    <xf numFmtId="0" fontId="8" fillId="0" borderId="83" xfId="0" applyFont="1" applyBorder="1" applyAlignment="1">
      <alignment vertical="top" wrapText="1"/>
    </xf>
    <xf numFmtId="0" fontId="10" fillId="0" borderId="82" xfId="0" applyFont="1" applyBorder="1" applyAlignment="1">
      <alignment vertical="top" wrapText="1"/>
    </xf>
    <xf numFmtId="0" fontId="9" fillId="0" borderId="64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6" borderId="76" xfId="0" applyFont="1" applyFill="1" applyBorder="1" applyAlignment="1">
      <alignment horizontal="center" vertical="center" wrapText="1"/>
    </xf>
    <xf numFmtId="0" fontId="9" fillId="8" borderId="77" xfId="0" applyFont="1" applyFill="1" applyBorder="1" applyAlignment="1">
      <alignment horizontal="center" vertical="center" wrapText="1"/>
    </xf>
    <xf numFmtId="0" fontId="9" fillId="4" borderId="78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8" borderId="79" xfId="0" applyFont="1" applyFill="1" applyBorder="1" applyAlignment="1">
      <alignment horizontal="center" vertical="center" wrapText="1"/>
    </xf>
    <xf numFmtId="0" fontId="9" fillId="9" borderId="80" xfId="0" applyFont="1" applyFill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79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43708FF2-BFFF-44E0-84DD-1FFA732A025E}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E073-09B9-4167-9B03-B91468224008}">
  <dimension ref="A1:V69"/>
  <sheetViews>
    <sheetView showGridLines="0" tabSelected="1" zoomScale="85" zoomScaleNormal="85" zoomScaleSheetLayoutView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U15" sqref="U15"/>
    </sheetView>
  </sheetViews>
  <sheetFormatPr defaultColWidth="9.33203125" defaultRowHeight="12.75" x14ac:dyDescent="0.2"/>
  <cols>
    <col min="1" max="1" width="11.83203125" style="1" customWidth="1"/>
    <col min="2" max="2" width="77" style="1" customWidth="1"/>
    <col min="3" max="3" width="21.6640625" style="1" customWidth="1"/>
    <col min="4" max="20" width="15.83203125" style="1" customWidth="1"/>
    <col min="21" max="21" width="90.6640625" style="5" customWidth="1"/>
    <col min="22" max="22" width="7.1640625" style="1" customWidth="1"/>
    <col min="23" max="16384" width="9.33203125" style="1"/>
  </cols>
  <sheetData>
    <row r="1" spans="1:22" ht="36.75" customHeight="1" x14ac:dyDescent="0.2">
      <c r="A1" s="246" t="s">
        <v>77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48">
        <f ca="1">TODAY()</f>
        <v>46259</v>
      </c>
      <c r="U1" s="76"/>
      <c r="V1" s="2"/>
    </row>
    <row r="2" spans="1:22" ht="27" customHeight="1" thickBot="1" x14ac:dyDescent="0.25">
      <c r="A2" s="244" t="s">
        <v>14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5"/>
      <c r="M2" s="245"/>
      <c r="N2" s="245"/>
      <c r="O2" s="245"/>
      <c r="P2" s="245"/>
      <c r="Q2" s="245"/>
      <c r="R2" s="244"/>
      <c r="S2" s="244"/>
      <c r="T2" s="216" t="s">
        <v>86</v>
      </c>
      <c r="U2" s="215"/>
      <c r="V2" s="3"/>
    </row>
    <row r="3" spans="1:22" ht="15.75" customHeight="1" x14ac:dyDescent="0.2">
      <c r="A3" s="242" t="s">
        <v>12</v>
      </c>
      <c r="B3" s="225" t="s">
        <v>0</v>
      </c>
      <c r="C3" s="226" t="s">
        <v>1</v>
      </c>
      <c r="D3" s="217" t="s">
        <v>2</v>
      </c>
      <c r="E3" s="218"/>
      <c r="F3" s="218"/>
      <c r="G3" s="219"/>
      <c r="H3" s="217" t="s">
        <v>3</v>
      </c>
      <c r="I3" s="218"/>
      <c r="J3" s="218"/>
      <c r="K3" s="220"/>
      <c r="L3" s="221" t="s">
        <v>4</v>
      </c>
      <c r="M3" s="221"/>
      <c r="N3" s="221"/>
      <c r="O3" s="222"/>
      <c r="P3" s="223"/>
      <c r="Q3" s="224" t="s">
        <v>83</v>
      </c>
      <c r="R3" s="225" t="s">
        <v>84</v>
      </c>
      <c r="S3" s="225" t="s">
        <v>85</v>
      </c>
      <c r="T3" s="226" t="s">
        <v>8</v>
      </c>
      <c r="U3" s="240" t="s">
        <v>55</v>
      </c>
    </row>
    <row r="4" spans="1:22" ht="30.75" customHeight="1" thickBot="1" x14ac:dyDescent="0.25">
      <c r="A4" s="243"/>
      <c r="B4" s="238"/>
      <c r="C4" s="239"/>
      <c r="D4" s="227" t="s">
        <v>9</v>
      </c>
      <c r="E4" s="228" t="s">
        <v>10</v>
      </c>
      <c r="F4" s="229" t="s">
        <v>11</v>
      </c>
      <c r="G4" s="230" t="s">
        <v>72</v>
      </c>
      <c r="H4" s="231" t="s">
        <v>13</v>
      </c>
      <c r="I4" s="232" t="s">
        <v>10</v>
      </c>
      <c r="J4" s="229" t="s">
        <v>11</v>
      </c>
      <c r="K4" s="233" t="s">
        <v>72</v>
      </c>
      <c r="L4" s="234" t="s">
        <v>9</v>
      </c>
      <c r="M4" s="228" t="s">
        <v>10</v>
      </c>
      <c r="N4" s="229" t="s">
        <v>11</v>
      </c>
      <c r="O4" s="235" t="s">
        <v>72</v>
      </c>
      <c r="P4" s="236" t="s">
        <v>56</v>
      </c>
      <c r="Q4" s="237"/>
      <c r="R4" s="238"/>
      <c r="S4" s="238"/>
      <c r="T4" s="239"/>
      <c r="U4" s="241"/>
    </row>
    <row r="5" spans="1:22" s="8" customFormat="1" ht="15" customHeight="1" x14ac:dyDescent="0.2">
      <c r="A5" s="84" t="s">
        <v>41</v>
      </c>
      <c r="B5" s="85"/>
      <c r="C5" s="86" t="s">
        <v>78</v>
      </c>
      <c r="D5" s="87"/>
      <c r="E5" s="38"/>
      <c r="F5" s="34"/>
      <c r="G5" s="39"/>
      <c r="H5" s="40"/>
      <c r="I5" s="41"/>
      <c r="J5" s="42"/>
      <c r="K5" s="39"/>
      <c r="L5" s="40"/>
      <c r="M5" s="43"/>
      <c r="N5" s="42"/>
      <c r="O5" s="39"/>
      <c r="P5" s="44"/>
      <c r="Q5" s="45"/>
      <c r="R5" s="23"/>
      <c r="S5" s="23"/>
      <c r="T5" s="46"/>
      <c r="U5" s="47"/>
    </row>
    <row r="6" spans="1:22" s="8" customFormat="1" ht="15" customHeight="1" x14ac:dyDescent="0.2">
      <c r="A6" s="14" t="s">
        <v>87</v>
      </c>
      <c r="B6" s="15"/>
      <c r="C6" s="16" t="s">
        <v>51</v>
      </c>
      <c r="D6" s="17"/>
      <c r="E6" s="18"/>
      <c r="F6" s="33"/>
      <c r="G6" s="36"/>
      <c r="H6" s="19"/>
      <c r="I6" s="20"/>
      <c r="J6" s="35"/>
      <c r="K6" s="36"/>
      <c r="L6" s="19"/>
      <c r="M6" s="21"/>
      <c r="N6" s="27"/>
      <c r="O6" s="36"/>
      <c r="P6" s="29"/>
      <c r="Q6" s="22"/>
      <c r="R6" s="23"/>
      <c r="S6" s="23"/>
      <c r="T6" s="24"/>
      <c r="U6" s="26"/>
    </row>
    <row r="7" spans="1:22" s="8" customFormat="1" ht="15" customHeight="1" x14ac:dyDescent="0.2">
      <c r="A7" s="14" t="s">
        <v>19</v>
      </c>
      <c r="B7" s="15"/>
      <c r="C7" s="16" t="s">
        <v>79</v>
      </c>
      <c r="D7" s="17"/>
      <c r="E7" s="18"/>
      <c r="F7" s="34"/>
      <c r="G7" s="36"/>
      <c r="H7" s="19"/>
      <c r="I7" s="20"/>
      <c r="J7" s="35"/>
      <c r="K7" s="36"/>
      <c r="L7" s="19"/>
      <c r="M7" s="21"/>
      <c r="N7" s="27"/>
      <c r="O7" s="36"/>
      <c r="P7" s="29"/>
      <c r="Q7" s="22"/>
      <c r="R7" s="23"/>
      <c r="S7" s="23"/>
      <c r="T7" s="24"/>
      <c r="U7" s="26"/>
    </row>
    <row r="8" spans="1:22" s="8" customFormat="1" ht="15" customHeight="1" x14ac:dyDescent="0.2">
      <c r="A8" s="14" t="s">
        <v>20</v>
      </c>
      <c r="B8" s="15"/>
      <c r="C8" s="16" t="s">
        <v>80</v>
      </c>
      <c r="D8" s="17"/>
      <c r="E8" s="18"/>
      <c r="F8" s="35"/>
      <c r="G8" s="36"/>
      <c r="H8" s="19"/>
      <c r="I8" s="20"/>
      <c r="J8" s="35"/>
      <c r="K8" s="36"/>
      <c r="L8" s="19"/>
      <c r="M8" s="21"/>
      <c r="N8" s="27"/>
      <c r="O8" s="36"/>
      <c r="P8" s="29"/>
      <c r="Q8" s="22"/>
      <c r="R8" s="23"/>
      <c r="S8" s="23"/>
      <c r="T8" s="24"/>
      <c r="U8" s="26"/>
    </row>
    <row r="9" spans="1:22" s="8" customFormat="1" ht="15" customHeight="1" x14ac:dyDescent="0.2">
      <c r="A9" s="14" t="s">
        <v>21</v>
      </c>
      <c r="B9" s="15"/>
      <c r="C9" s="16" t="s">
        <v>81</v>
      </c>
      <c r="D9" s="17"/>
      <c r="E9" s="18"/>
      <c r="F9" s="35"/>
      <c r="G9" s="36"/>
      <c r="H9" s="19"/>
      <c r="I9" s="20"/>
      <c r="J9" s="35"/>
      <c r="K9" s="36"/>
      <c r="L9" s="19"/>
      <c r="M9" s="21"/>
      <c r="N9" s="27"/>
      <c r="O9" s="36"/>
      <c r="P9" s="29"/>
      <c r="Q9" s="22"/>
      <c r="R9" s="23"/>
      <c r="S9" s="23"/>
      <c r="T9" s="24"/>
      <c r="U9" s="26"/>
    </row>
    <row r="10" spans="1:22" s="8" customFormat="1" ht="15" customHeight="1" x14ac:dyDescent="0.2">
      <c r="A10" s="14" t="s">
        <v>22</v>
      </c>
      <c r="B10" s="15"/>
      <c r="C10" s="16" t="s">
        <v>43</v>
      </c>
      <c r="D10" s="17"/>
      <c r="E10" s="18"/>
      <c r="F10" s="35"/>
      <c r="G10" s="36"/>
      <c r="H10" s="19"/>
      <c r="I10" s="20"/>
      <c r="J10" s="35"/>
      <c r="K10" s="36"/>
      <c r="L10" s="19"/>
      <c r="M10" s="21"/>
      <c r="N10" s="27"/>
      <c r="O10" s="36"/>
      <c r="P10" s="29"/>
      <c r="Q10" s="22"/>
      <c r="R10" s="23"/>
      <c r="S10" s="23"/>
      <c r="T10" s="24"/>
      <c r="U10" s="26"/>
    </row>
    <row r="11" spans="1:22" s="8" customFormat="1" ht="15" customHeight="1" x14ac:dyDescent="0.2">
      <c r="A11" s="14" t="s">
        <v>42</v>
      </c>
      <c r="B11" s="15"/>
      <c r="C11" s="16" t="s">
        <v>78</v>
      </c>
      <c r="D11" s="17"/>
      <c r="E11" s="18"/>
      <c r="F11" s="35"/>
      <c r="G11" s="36"/>
      <c r="H11" s="19"/>
      <c r="I11" s="20"/>
      <c r="J11" s="35"/>
      <c r="K11" s="36"/>
      <c r="L11" s="19"/>
      <c r="M11" s="21"/>
      <c r="N11" s="27"/>
      <c r="O11" s="36"/>
      <c r="P11" s="29"/>
      <c r="Q11" s="22"/>
      <c r="R11" s="23"/>
      <c r="S11" s="23"/>
      <c r="T11" s="24"/>
      <c r="U11" s="25"/>
    </row>
    <row r="12" spans="1:22" s="8" customFormat="1" ht="15" customHeight="1" x14ac:dyDescent="0.2">
      <c r="A12" s="14"/>
      <c r="B12" s="15"/>
      <c r="C12" s="16" t="s">
        <v>78</v>
      </c>
      <c r="D12" s="17"/>
      <c r="E12" s="18"/>
      <c r="F12" s="35"/>
      <c r="G12" s="36"/>
      <c r="H12" s="19"/>
      <c r="I12" s="20"/>
      <c r="J12" s="35"/>
      <c r="K12" s="36"/>
      <c r="L12" s="19"/>
      <c r="M12" s="21"/>
      <c r="N12" s="27"/>
      <c r="O12" s="36"/>
      <c r="P12" s="29"/>
      <c r="Q12" s="22"/>
      <c r="R12" s="23"/>
      <c r="S12" s="23"/>
      <c r="T12" s="24"/>
      <c r="U12" s="25"/>
    </row>
    <row r="13" spans="1:22" s="8" customFormat="1" ht="15" customHeight="1" x14ac:dyDescent="0.2">
      <c r="A13" s="14"/>
      <c r="B13" s="15"/>
      <c r="C13" s="16" t="s">
        <v>78</v>
      </c>
      <c r="D13" s="17"/>
      <c r="E13" s="18"/>
      <c r="F13" s="35"/>
      <c r="G13" s="36"/>
      <c r="H13" s="19"/>
      <c r="I13" s="20"/>
      <c r="J13" s="35"/>
      <c r="K13" s="36"/>
      <c r="L13" s="19"/>
      <c r="M13" s="21"/>
      <c r="N13" s="27"/>
      <c r="O13" s="36"/>
      <c r="P13" s="29"/>
      <c r="Q13" s="22"/>
      <c r="R13" s="23"/>
      <c r="S13" s="23"/>
      <c r="T13" s="24"/>
      <c r="U13" s="25"/>
    </row>
    <row r="14" spans="1:22" s="8" customFormat="1" ht="15" customHeight="1" x14ac:dyDescent="0.2">
      <c r="A14" s="14"/>
      <c r="B14" s="15"/>
      <c r="C14" s="16" t="s">
        <v>78</v>
      </c>
      <c r="D14" s="17"/>
      <c r="E14" s="18"/>
      <c r="F14" s="35"/>
      <c r="G14" s="36"/>
      <c r="H14" s="19"/>
      <c r="I14" s="20"/>
      <c r="J14" s="35"/>
      <c r="K14" s="36"/>
      <c r="L14" s="19"/>
      <c r="M14" s="21"/>
      <c r="N14" s="27"/>
      <c r="O14" s="36"/>
      <c r="P14" s="29"/>
      <c r="Q14" s="22"/>
      <c r="R14" s="23"/>
      <c r="S14" s="23"/>
      <c r="T14" s="24"/>
      <c r="U14" s="25"/>
    </row>
    <row r="15" spans="1:22" s="8" customFormat="1" ht="15" customHeight="1" x14ac:dyDescent="0.2">
      <c r="A15" s="14"/>
      <c r="B15" s="15"/>
      <c r="C15" s="16" t="s">
        <v>78</v>
      </c>
      <c r="D15" s="17"/>
      <c r="E15" s="18"/>
      <c r="F15" s="35"/>
      <c r="G15" s="36"/>
      <c r="H15" s="19"/>
      <c r="I15" s="20"/>
      <c r="J15" s="35"/>
      <c r="K15" s="36"/>
      <c r="L15" s="19"/>
      <c r="M15" s="21"/>
      <c r="N15" s="27"/>
      <c r="O15" s="36"/>
      <c r="P15" s="29"/>
      <c r="Q15" s="22"/>
      <c r="R15" s="23"/>
      <c r="S15" s="23"/>
      <c r="T15" s="24"/>
      <c r="U15" s="25"/>
    </row>
    <row r="16" spans="1:22" s="8" customFormat="1" ht="15" customHeight="1" x14ac:dyDescent="0.2">
      <c r="A16" s="14"/>
      <c r="B16" s="15"/>
      <c r="C16" s="16" t="s">
        <v>78</v>
      </c>
      <c r="D16" s="17"/>
      <c r="E16" s="18"/>
      <c r="F16" s="35"/>
      <c r="G16" s="36"/>
      <c r="H16" s="19"/>
      <c r="I16" s="20"/>
      <c r="J16" s="35"/>
      <c r="K16" s="36"/>
      <c r="L16" s="19"/>
      <c r="M16" s="21"/>
      <c r="N16" s="27"/>
      <c r="O16" s="36"/>
      <c r="P16" s="29"/>
      <c r="Q16" s="22"/>
      <c r="R16" s="23"/>
      <c r="S16" s="23"/>
      <c r="T16" s="24"/>
      <c r="U16" s="25"/>
    </row>
    <row r="17" spans="1:21" s="8" customFormat="1" ht="15" customHeight="1" x14ac:dyDescent="0.2">
      <c r="A17" s="14"/>
      <c r="B17" s="15"/>
      <c r="C17" s="16" t="s">
        <v>78</v>
      </c>
      <c r="D17" s="17"/>
      <c r="E17" s="18"/>
      <c r="F17" s="35"/>
      <c r="G17" s="36"/>
      <c r="H17" s="19"/>
      <c r="I17" s="20"/>
      <c r="J17" s="35"/>
      <c r="K17" s="36"/>
      <c r="L17" s="19"/>
      <c r="M17" s="21"/>
      <c r="N17" s="27"/>
      <c r="O17" s="36"/>
      <c r="P17" s="29"/>
      <c r="Q17" s="22"/>
      <c r="R17" s="23"/>
      <c r="S17" s="23"/>
      <c r="T17" s="24"/>
      <c r="U17" s="25"/>
    </row>
    <row r="18" spans="1:21" s="8" customFormat="1" ht="15" customHeight="1" x14ac:dyDescent="0.2">
      <c r="A18" s="14"/>
      <c r="B18" s="15"/>
      <c r="C18" s="16" t="s">
        <v>78</v>
      </c>
      <c r="D18" s="17"/>
      <c r="E18" s="18"/>
      <c r="F18" s="35"/>
      <c r="G18" s="36"/>
      <c r="H18" s="19"/>
      <c r="I18" s="20"/>
      <c r="J18" s="35"/>
      <c r="K18" s="36"/>
      <c r="L18" s="19"/>
      <c r="M18" s="21"/>
      <c r="N18" s="27"/>
      <c r="O18" s="36"/>
      <c r="P18" s="29"/>
      <c r="Q18" s="22"/>
      <c r="R18" s="23"/>
      <c r="S18" s="23"/>
      <c r="T18" s="24"/>
      <c r="U18" s="25"/>
    </row>
    <row r="19" spans="1:21" s="8" customFormat="1" ht="15" customHeight="1" x14ac:dyDescent="0.2">
      <c r="A19" s="14"/>
      <c r="B19" s="15"/>
      <c r="C19" s="16" t="s">
        <v>78</v>
      </c>
      <c r="D19" s="17"/>
      <c r="E19" s="18"/>
      <c r="F19" s="35"/>
      <c r="G19" s="36"/>
      <c r="H19" s="19"/>
      <c r="I19" s="20"/>
      <c r="J19" s="35"/>
      <c r="K19" s="36"/>
      <c r="L19" s="19"/>
      <c r="M19" s="21"/>
      <c r="N19" s="27"/>
      <c r="O19" s="36"/>
      <c r="P19" s="29"/>
      <c r="Q19" s="22"/>
      <c r="R19" s="23"/>
      <c r="S19" s="23"/>
      <c r="T19" s="24"/>
      <c r="U19" s="25"/>
    </row>
    <row r="20" spans="1:21" s="8" customFormat="1" ht="15" customHeight="1" x14ac:dyDescent="0.2">
      <c r="A20" s="14"/>
      <c r="B20" s="15"/>
      <c r="C20" s="16" t="s">
        <v>78</v>
      </c>
      <c r="D20" s="17"/>
      <c r="E20" s="18"/>
      <c r="F20" s="35"/>
      <c r="G20" s="36"/>
      <c r="H20" s="19"/>
      <c r="I20" s="20"/>
      <c r="J20" s="35"/>
      <c r="K20" s="36"/>
      <c r="L20" s="19"/>
      <c r="M20" s="21"/>
      <c r="N20" s="27"/>
      <c r="O20" s="36"/>
      <c r="P20" s="29"/>
      <c r="Q20" s="22"/>
      <c r="R20" s="23"/>
      <c r="S20" s="23"/>
      <c r="T20" s="24"/>
      <c r="U20" s="25"/>
    </row>
    <row r="21" spans="1:21" s="8" customFormat="1" ht="15" customHeight="1" x14ac:dyDescent="0.2">
      <c r="A21" s="14"/>
      <c r="B21" s="15"/>
      <c r="C21" s="16" t="s">
        <v>78</v>
      </c>
      <c r="D21" s="17"/>
      <c r="E21" s="18"/>
      <c r="F21" s="35"/>
      <c r="G21" s="36"/>
      <c r="H21" s="19"/>
      <c r="I21" s="20"/>
      <c r="J21" s="35"/>
      <c r="K21" s="36"/>
      <c r="L21" s="19"/>
      <c r="M21" s="21"/>
      <c r="N21" s="27"/>
      <c r="O21" s="36"/>
      <c r="P21" s="29"/>
      <c r="Q21" s="22"/>
      <c r="R21" s="23"/>
      <c r="S21" s="23"/>
      <c r="T21" s="24"/>
      <c r="U21" s="25"/>
    </row>
    <row r="22" spans="1:21" s="8" customFormat="1" ht="15" customHeight="1" x14ac:dyDescent="0.2">
      <c r="A22" s="14"/>
      <c r="B22" s="15"/>
      <c r="C22" s="16" t="s">
        <v>78</v>
      </c>
      <c r="D22" s="17"/>
      <c r="E22" s="18"/>
      <c r="F22" s="35"/>
      <c r="G22" s="36"/>
      <c r="H22" s="19"/>
      <c r="I22" s="20"/>
      <c r="J22" s="35"/>
      <c r="K22" s="36"/>
      <c r="L22" s="19"/>
      <c r="M22" s="21"/>
      <c r="N22" s="27"/>
      <c r="O22" s="36"/>
      <c r="P22" s="29"/>
      <c r="Q22" s="22"/>
      <c r="R22" s="23"/>
      <c r="S22" s="23"/>
      <c r="T22" s="24"/>
      <c r="U22" s="25"/>
    </row>
    <row r="23" spans="1:21" s="8" customFormat="1" ht="15" customHeight="1" x14ac:dyDescent="0.2">
      <c r="A23" s="14"/>
      <c r="B23" s="15"/>
      <c r="C23" s="16" t="s">
        <v>78</v>
      </c>
      <c r="D23" s="17"/>
      <c r="E23" s="18"/>
      <c r="F23" s="35"/>
      <c r="G23" s="36"/>
      <c r="H23" s="19"/>
      <c r="I23" s="20"/>
      <c r="J23" s="35"/>
      <c r="K23" s="36"/>
      <c r="L23" s="19"/>
      <c r="M23" s="21"/>
      <c r="N23" s="27"/>
      <c r="O23" s="36"/>
      <c r="P23" s="29"/>
      <c r="Q23" s="22"/>
      <c r="R23" s="23"/>
      <c r="S23" s="23"/>
      <c r="T23" s="24"/>
      <c r="U23" s="25"/>
    </row>
    <row r="24" spans="1:21" s="8" customFormat="1" ht="15" customHeight="1" x14ac:dyDescent="0.2">
      <c r="A24" s="14"/>
      <c r="B24" s="15"/>
      <c r="C24" s="16" t="s">
        <v>78</v>
      </c>
      <c r="D24" s="17"/>
      <c r="E24" s="18"/>
      <c r="F24" s="35"/>
      <c r="G24" s="36"/>
      <c r="H24" s="19"/>
      <c r="I24" s="20"/>
      <c r="J24" s="35"/>
      <c r="K24" s="36"/>
      <c r="L24" s="19"/>
      <c r="M24" s="21"/>
      <c r="N24" s="27"/>
      <c r="O24" s="36"/>
      <c r="P24" s="29"/>
      <c r="Q24" s="22"/>
      <c r="R24" s="23"/>
      <c r="S24" s="23"/>
      <c r="T24" s="24"/>
      <c r="U24" s="25"/>
    </row>
    <row r="25" spans="1:21" s="8" customFormat="1" ht="15" customHeight="1" x14ac:dyDescent="0.2">
      <c r="A25" s="14"/>
      <c r="B25" s="15"/>
      <c r="C25" s="16" t="s">
        <v>78</v>
      </c>
      <c r="D25" s="17"/>
      <c r="E25" s="18"/>
      <c r="F25" s="35"/>
      <c r="G25" s="36"/>
      <c r="H25" s="19"/>
      <c r="I25" s="20"/>
      <c r="J25" s="35"/>
      <c r="K25" s="36"/>
      <c r="L25" s="19"/>
      <c r="M25" s="21"/>
      <c r="N25" s="27"/>
      <c r="O25" s="36"/>
      <c r="P25" s="29"/>
      <c r="Q25" s="22"/>
      <c r="R25" s="23"/>
      <c r="S25" s="23"/>
      <c r="T25" s="24"/>
      <c r="U25" s="25"/>
    </row>
    <row r="26" spans="1:21" s="8" customFormat="1" ht="15" customHeight="1" x14ac:dyDescent="0.2">
      <c r="A26" s="14"/>
      <c r="B26" s="15"/>
      <c r="C26" s="16" t="s">
        <v>78</v>
      </c>
      <c r="D26" s="17"/>
      <c r="E26" s="18"/>
      <c r="F26" s="35"/>
      <c r="G26" s="36"/>
      <c r="H26" s="19"/>
      <c r="I26" s="20"/>
      <c r="J26" s="35"/>
      <c r="K26" s="36"/>
      <c r="L26" s="19"/>
      <c r="M26" s="21"/>
      <c r="N26" s="27"/>
      <c r="O26" s="36"/>
      <c r="P26" s="29"/>
      <c r="Q26" s="22"/>
      <c r="R26" s="23"/>
      <c r="S26" s="23"/>
      <c r="T26" s="24"/>
      <c r="U26" s="25"/>
    </row>
    <row r="27" spans="1:21" s="8" customFormat="1" ht="15" customHeight="1" x14ac:dyDescent="0.2">
      <c r="A27" s="14"/>
      <c r="B27" s="15"/>
      <c r="C27" s="16" t="s">
        <v>78</v>
      </c>
      <c r="D27" s="17"/>
      <c r="E27" s="18"/>
      <c r="F27" s="35"/>
      <c r="G27" s="36"/>
      <c r="H27" s="19"/>
      <c r="I27" s="20"/>
      <c r="J27" s="35"/>
      <c r="K27" s="36"/>
      <c r="L27" s="19"/>
      <c r="M27" s="21"/>
      <c r="N27" s="27"/>
      <c r="O27" s="36"/>
      <c r="P27" s="29"/>
      <c r="Q27" s="22"/>
      <c r="R27" s="23"/>
      <c r="S27" s="23"/>
      <c r="T27" s="24"/>
      <c r="U27" s="25"/>
    </row>
    <row r="28" spans="1:21" s="8" customFormat="1" ht="15" customHeight="1" x14ac:dyDescent="0.2">
      <c r="A28" s="14"/>
      <c r="B28" s="15"/>
      <c r="C28" s="16" t="s">
        <v>78</v>
      </c>
      <c r="D28" s="17"/>
      <c r="E28" s="18"/>
      <c r="F28" s="35"/>
      <c r="G28" s="36"/>
      <c r="H28" s="19"/>
      <c r="I28" s="20"/>
      <c r="J28" s="35"/>
      <c r="K28" s="36"/>
      <c r="L28" s="19"/>
      <c r="M28" s="21"/>
      <c r="N28" s="27"/>
      <c r="O28" s="36"/>
      <c r="P28" s="29"/>
      <c r="Q28" s="22"/>
      <c r="R28" s="23"/>
      <c r="S28" s="23"/>
      <c r="T28" s="24"/>
      <c r="U28" s="25"/>
    </row>
    <row r="29" spans="1:21" s="8" customFormat="1" ht="15" customHeight="1" x14ac:dyDescent="0.2">
      <c r="A29" s="14"/>
      <c r="B29" s="15"/>
      <c r="C29" s="16" t="s">
        <v>78</v>
      </c>
      <c r="D29" s="17"/>
      <c r="E29" s="18"/>
      <c r="F29" s="35"/>
      <c r="G29" s="36"/>
      <c r="H29" s="19"/>
      <c r="I29" s="20"/>
      <c r="J29" s="35"/>
      <c r="K29" s="36"/>
      <c r="L29" s="19"/>
      <c r="M29" s="21"/>
      <c r="N29" s="27"/>
      <c r="O29" s="36"/>
      <c r="P29" s="29"/>
      <c r="Q29" s="22"/>
      <c r="R29" s="23"/>
      <c r="S29" s="23"/>
      <c r="T29" s="24"/>
      <c r="U29" s="25"/>
    </row>
    <row r="30" spans="1:21" s="8" customFormat="1" ht="15" customHeight="1" x14ac:dyDescent="0.2">
      <c r="A30" s="14"/>
      <c r="B30" s="15"/>
      <c r="C30" s="16" t="s">
        <v>78</v>
      </c>
      <c r="D30" s="17"/>
      <c r="E30" s="18"/>
      <c r="F30" s="35"/>
      <c r="G30" s="36"/>
      <c r="H30" s="19"/>
      <c r="I30" s="20"/>
      <c r="J30" s="35"/>
      <c r="K30" s="36"/>
      <c r="L30" s="19"/>
      <c r="M30" s="21"/>
      <c r="N30" s="27"/>
      <c r="O30" s="36"/>
      <c r="P30" s="29"/>
      <c r="Q30" s="22"/>
      <c r="R30" s="23"/>
      <c r="S30" s="23"/>
      <c r="T30" s="24"/>
      <c r="U30" s="25"/>
    </row>
    <row r="31" spans="1:21" s="8" customFormat="1" ht="15" customHeight="1" x14ac:dyDescent="0.2">
      <c r="A31" s="14"/>
      <c r="B31" s="15"/>
      <c r="C31" s="16" t="s">
        <v>78</v>
      </c>
      <c r="D31" s="17"/>
      <c r="E31" s="18"/>
      <c r="F31" s="35"/>
      <c r="G31" s="36"/>
      <c r="H31" s="19"/>
      <c r="I31" s="20"/>
      <c r="J31" s="35"/>
      <c r="K31" s="36"/>
      <c r="L31" s="19"/>
      <c r="M31" s="21"/>
      <c r="N31" s="27"/>
      <c r="O31" s="36"/>
      <c r="P31" s="29"/>
      <c r="Q31" s="22"/>
      <c r="R31" s="23"/>
      <c r="S31" s="23"/>
      <c r="T31" s="24"/>
      <c r="U31" s="25"/>
    </row>
    <row r="32" spans="1:21" s="8" customFormat="1" ht="15" customHeight="1" x14ac:dyDescent="0.2">
      <c r="A32" s="14"/>
      <c r="B32" s="15"/>
      <c r="C32" s="16" t="s">
        <v>78</v>
      </c>
      <c r="D32" s="17"/>
      <c r="E32" s="18"/>
      <c r="F32" s="35"/>
      <c r="G32" s="36"/>
      <c r="H32" s="19"/>
      <c r="I32" s="20"/>
      <c r="J32" s="35"/>
      <c r="K32" s="36"/>
      <c r="L32" s="19"/>
      <c r="M32" s="21"/>
      <c r="N32" s="27"/>
      <c r="O32" s="36"/>
      <c r="P32" s="29"/>
      <c r="Q32" s="22"/>
      <c r="R32" s="23"/>
      <c r="S32" s="23"/>
      <c r="T32" s="24"/>
      <c r="U32" s="25"/>
    </row>
    <row r="33" spans="1:22" s="8" customFormat="1" ht="15" customHeight="1" x14ac:dyDescent="0.2">
      <c r="A33" s="14"/>
      <c r="B33" s="15"/>
      <c r="C33" s="16" t="s">
        <v>78</v>
      </c>
      <c r="D33" s="17"/>
      <c r="E33" s="18"/>
      <c r="F33" s="35"/>
      <c r="G33" s="36"/>
      <c r="H33" s="19"/>
      <c r="I33" s="20"/>
      <c r="J33" s="35"/>
      <c r="K33" s="36"/>
      <c r="L33" s="19"/>
      <c r="M33" s="21"/>
      <c r="N33" s="27"/>
      <c r="O33" s="36"/>
      <c r="P33" s="29"/>
      <c r="Q33" s="22"/>
      <c r="R33" s="23"/>
      <c r="S33" s="23"/>
      <c r="T33" s="24"/>
      <c r="U33" s="25"/>
    </row>
    <row r="34" spans="1:22" s="8" customFormat="1" ht="15" customHeight="1" x14ac:dyDescent="0.2">
      <c r="A34" s="14"/>
      <c r="B34" s="15"/>
      <c r="C34" s="16" t="s">
        <v>78</v>
      </c>
      <c r="D34" s="17"/>
      <c r="E34" s="18"/>
      <c r="F34" s="35"/>
      <c r="G34" s="36"/>
      <c r="H34" s="19"/>
      <c r="I34" s="20"/>
      <c r="J34" s="35"/>
      <c r="K34" s="36"/>
      <c r="L34" s="19"/>
      <c r="M34" s="21"/>
      <c r="N34" s="27"/>
      <c r="O34" s="36"/>
      <c r="P34" s="29"/>
      <c r="Q34" s="22"/>
      <c r="R34" s="23"/>
      <c r="S34" s="23"/>
      <c r="T34" s="24"/>
      <c r="U34" s="25"/>
    </row>
    <row r="35" spans="1:22" s="8" customFormat="1" ht="15" customHeight="1" x14ac:dyDescent="0.2">
      <c r="A35" s="14"/>
      <c r="B35" s="15"/>
      <c r="C35" s="16" t="s">
        <v>78</v>
      </c>
      <c r="D35" s="17"/>
      <c r="E35" s="18"/>
      <c r="F35" s="35"/>
      <c r="G35" s="36"/>
      <c r="H35" s="19"/>
      <c r="I35" s="20"/>
      <c r="J35" s="35"/>
      <c r="K35" s="36"/>
      <c r="L35" s="19"/>
      <c r="M35" s="21"/>
      <c r="N35" s="27"/>
      <c r="O35" s="36"/>
      <c r="P35" s="29"/>
      <c r="Q35" s="22"/>
      <c r="R35" s="23"/>
      <c r="S35" s="23"/>
      <c r="T35" s="24"/>
      <c r="U35" s="25"/>
    </row>
    <row r="36" spans="1:22" s="8" customFormat="1" ht="15" customHeight="1" x14ac:dyDescent="0.2">
      <c r="A36" s="14"/>
      <c r="B36" s="15"/>
      <c r="C36" s="16" t="s">
        <v>78</v>
      </c>
      <c r="D36" s="17"/>
      <c r="E36" s="18"/>
      <c r="F36" s="35"/>
      <c r="G36" s="36"/>
      <c r="H36" s="19"/>
      <c r="I36" s="20"/>
      <c r="J36" s="35"/>
      <c r="K36" s="36"/>
      <c r="L36" s="19"/>
      <c r="M36" s="21"/>
      <c r="N36" s="27"/>
      <c r="O36" s="36"/>
      <c r="P36" s="29"/>
      <c r="Q36" s="22"/>
      <c r="R36" s="23"/>
      <c r="S36" s="23"/>
      <c r="T36" s="24"/>
      <c r="U36" s="25"/>
    </row>
    <row r="37" spans="1:22" s="8" customFormat="1" ht="15" customHeight="1" x14ac:dyDescent="0.2">
      <c r="A37" s="14"/>
      <c r="B37" s="15"/>
      <c r="C37" s="16" t="s">
        <v>78</v>
      </c>
      <c r="D37" s="17"/>
      <c r="E37" s="18"/>
      <c r="F37" s="35"/>
      <c r="G37" s="36"/>
      <c r="H37" s="19"/>
      <c r="I37" s="20"/>
      <c r="J37" s="35"/>
      <c r="K37" s="36"/>
      <c r="L37" s="19"/>
      <c r="M37" s="21"/>
      <c r="N37" s="27"/>
      <c r="O37" s="36"/>
      <c r="P37" s="29"/>
      <c r="Q37" s="22"/>
      <c r="R37" s="23"/>
      <c r="S37" s="23"/>
      <c r="T37" s="24"/>
      <c r="U37" s="25"/>
    </row>
    <row r="38" spans="1:22" s="8" customFormat="1" ht="15" customHeight="1" x14ac:dyDescent="0.2">
      <c r="A38" s="14"/>
      <c r="B38" s="15"/>
      <c r="C38" s="16" t="s">
        <v>78</v>
      </c>
      <c r="D38" s="17"/>
      <c r="E38" s="18"/>
      <c r="F38" s="35"/>
      <c r="G38" s="36"/>
      <c r="H38" s="19"/>
      <c r="I38" s="20"/>
      <c r="J38" s="35"/>
      <c r="K38" s="36"/>
      <c r="L38" s="19"/>
      <c r="M38" s="21"/>
      <c r="N38" s="27"/>
      <c r="O38" s="36"/>
      <c r="P38" s="29"/>
      <c r="Q38" s="22"/>
      <c r="R38" s="23"/>
      <c r="S38" s="23"/>
      <c r="T38" s="24"/>
      <c r="U38" s="25"/>
    </row>
    <row r="39" spans="1:22" s="8" customFormat="1" ht="15" customHeight="1" x14ac:dyDescent="0.2">
      <c r="A39" s="14"/>
      <c r="B39" s="15"/>
      <c r="C39" s="16" t="s">
        <v>78</v>
      </c>
      <c r="D39" s="17"/>
      <c r="E39" s="18"/>
      <c r="F39" s="35"/>
      <c r="G39" s="36"/>
      <c r="H39" s="19"/>
      <c r="I39" s="20"/>
      <c r="J39" s="35"/>
      <c r="K39" s="36"/>
      <c r="L39" s="19"/>
      <c r="M39" s="21"/>
      <c r="N39" s="27"/>
      <c r="O39" s="36"/>
      <c r="P39" s="29"/>
      <c r="Q39" s="22"/>
      <c r="R39" s="23"/>
      <c r="S39" s="23"/>
      <c r="T39" s="24"/>
      <c r="U39" s="25"/>
    </row>
    <row r="40" spans="1:22" s="8" customFormat="1" ht="15" customHeight="1" x14ac:dyDescent="0.2">
      <c r="A40" s="14"/>
      <c r="B40" s="15"/>
      <c r="C40" s="16" t="s">
        <v>78</v>
      </c>
      <c r="D40" s="17"/>
      <c r="E40" s="18"/>
      <c r="F40" s="35"/>
      <c r="G40" s="36"/>
      <c r="H40" s="19"/>
      <c r="I40" s="20"/>
      <c r="J40" s="35"/>
      <c r="K40" s="36"/>
      <c r="L40" s="19"/>
      <c r="M40" s="21"/>
      <c r="N40" s="27"/>
      <c r="O40" s="36"/>
      <c r="P40" s="29"/>
      <c r="Q40" s="22"/>
      <c r="R40" s="23"/>
      <c r="S40" s="23"/>
      <c r="T40" s="24"/>
      <c r="U40" s="25"/>
      <c r="V40" s="77"/>
    </row>
    <row r="41" spans="1:22" s="8" customFormat="1" ht="15" customHeight="1" x14ac:dyDescent="0.2">
      <c r="A41" s="14"/>
      <c r="B41" s="15"/>
      <c r="C41" s="16" t="s">
        <v>78</v>
      </c>
      <c r="D41" s="17"/>
      <c r="E41" s="18"/>
      <c r="F41" s="35"/>
      <c r="G41" s="36"/>
      <c r="H41" s="19"/>
      <c r="I41" s="20"/>
      <c r="J41" s="35"/>
      <c r="K41" s="36"/>
      <c r="L41" s="19"/>
      <c r="M41" s="21"/>
      <c r="N41" s="27"/>
      <c r="O41" s="36"/>
      <c r="P41" s="29"/>
      <c r="Q41" s="22"/>
      <c r="R41" s="23"/>
      <c r="S41" s="23"/>
      <c r="T41" s="24"/>
      <c r="U41" s="25"/>
    </row>
    <row r="42" spans="1:22" s="8" customFormat="1" ht="15" customHeight="1" x14ac:dyDescent="0.2">
      <c r="A42" s="14"/>
      <c r="B42" s="15"/>
      <c r="C42" s="16" t="s">
        <v>78</v>
      </c>
      <c r="D42" s="17"/>
      <c r="E42" s="18"/>
      <c r="F42" s="35"/>
      <c r="G42" s="36"/>
      <c r="H42" s="19"/>
      <c r="I42" s="20"/>
      <c r="J42" s="35"/>
      <c r="K42" s="36"/>
      <c r="L42" s="19"/>
      <c r="M42" s="21"/>
      <c r="N42" s="27"/>
      <c r="O42" s="36"/>
      <c r="P42" s="29"/>
      <c r="Q42" s="22"/>
      <c r="R42" s="23"/>
      <c r="S42" s="23"/>
      <c r="T42" s="24"/>
      <c r="U42" s="25"/>
    </row>
    <row r="43" spans="1:22" s="8" customFormat="1" ht="15" customHeight="1" x14ac:dyDescent="0.2">
      <c r="A43" s="14"/>
      <c r="B43" s="15"/>
      <c r="C43" s="16" t="s">
        <v>78</v>
      </c>
      <c r="D43" s="17"/>
      <c r="E43" s="18"/>
      <c r="F43" s="35"/>
      <c r="G43" s="36"/>
      <c r="H43" s="19"/>
      <c r="I43" s="20"/>
      <c r="J43" s="35"/>
      <c r="K43" s="36"/>
      <c r="L43" s="19"/>
      <c r="M43" s="21"/>
      <c r="N43" s="27"/>
      <c r="O43" s="36"/>
      <c r="P43" s="29"/>
      <c r="Q43" s="22"/>
      <c r="R43" s="23"/>
      <c r="S43" s="23"/>
      <c r="T43" s="24"/>
      <c r="U43" s="25"/>
    </row>
    <row r="44" spans="1:22" s="8" customFormat="1" ht="15" customHeight="1" x14ac:dyDescent="0.2">
      <c r="A44" s="14"/>
      <c r="B44" s="15"/>
      <c r="C44" s="16" t="s">
        <v>78</v>
      </c>
      <c r="D44" s="17"/>
      <c r="E44" s="18"/>
      <c r="F44" s="35"/>
      <c r="G44" s="36"/>
      <c r="H44" s="19"/>
      <c r="I44" s="20"/>
      <c r="J44" s="35"/>
      <c r="K44" s="36"/>
      <c r="L44" s="19"/>
      <c r="M44" s="21"/>
      <c r="N44" s="27"/>
      <c r="O44" s="36"/>
      <c r="P44" s="29"/>
      <c r="Q44" s="22"/>
      <c r="R44" s="23"/>
      <c r="S44" s="23"/>
      <c r="T44" s="24"/>
      <c r="U44" s="25"/>
    </row>
    <row r="45" spans="1:22" s="8" customFormat="1" ht="15" customHeight="1" x14ac:dyDescent="0.2">
      <c r="A45" s="14"/>
      <c r="B45" s="15"/>
      <c r="C45" s="16" t="s">
        <v>78</v>
      </c>
      <c r="D45" s="17"/>
      <c r="E45" s="18"/>
      <c r="F45" s="35"/>
      <c r="G45" s="36"/>
      <c r="H45" s="19"/>
      <c r="I45" s="20"/>
      <c r="J45" s="35"/>
      <c r="K45" s="36"/>
      <c r="L45" s="19"/>
      <c r="M45" s="21"/>
      <c r="N45" s="27"/>
      <c r="O45" s="36"/>
      <c r="P45" s="29"/>
      <c r="Q45" s="22"/>
      <c r="R45" s="23"/>
      <c r="S45" s="23"/>
      <c r="T45" s="24"/>
      <c r="U45" s="25"/>
    </row>
    <row r="46" spans="1:22" s="8" customFormat="1" ht="15" customHeight="1" x14ac:dyDescent="0.2">
      <c r="A46" s="14"/>
      <c r="B46" s="15"/>
      <c r="C46" s="16" t="s">
        <v>78</v>
      </c>
      <c r="D46" s="17"/>
      <c r="E46" s="18"/>
      <c r="F46" s="35"/>
      <c r="G46" s="36"/>
      <c r="H46" s="19"/>
      <c r="I46" s="20"/>
      <c r="J46" s="35"/>
      <c r="K46" s="36"/>
      <c r="L46" s="19"/>
      <c r="M46" s="21"/>
      <c r="N46" s="27"/>
      <c r="O46" s="36"/>
      <c r="P46" s="29"/>
      <c r="Q46" s="22"/>
      <c r="R46" s="23"/>
      <c r="S46" s="23"/>
      <c r="T46" s="24"/>
      <c r="U46" s="25"/>
    </row>
    <row r="47" spans="1:22" s="8" customFormat="1" ht="15" customHeight="1" x14ac:dyDescent="0.2">
      <c r="A47" s="14"/>
      <c r="B47" s="15"/>
      <c r="C47" s="16" t="s">
        <v>78</v>
      </c>
      <c r="D47" s="17"/>
      <c r="E47" s="18"/>
      <c r="F47" s="35"/>
      <c r="G47" s="36"/>
      <c r="H47" s="19"/>
      <c r="I47" s="20"/>
      <c r="J47" s="35"/>
      <c r="K47" s="36"/>
      <c r="L47" s="19"/>
      <c r="M47" s="21"/>
      <c r="N47" s="27"/>
      <c r="O47" s="36"/>
      <c r="P47" s="29"/>
      <c r="Q47" s="22"/>
      <c r="R47" s="23"/>
      <c r="S47" s="23"/>
      <c r="T47" s="24"/>
      <c r="U47" s="25"/>
    </row>
    <row r="48" spans="1:22" s="8" customFormat="1" ht="15" customHeight="1" x14ac:dyDescent="0.2">
      <c r="A48" s="14"/>
      <c r="B48" s="15"/>
      <c r="C48" s="16" t="s">
        <v>78</v>
      </c>
      <c r="D48" s="17"/>
      <c r="E48" s="18"/>
      <c r="F48" s="35"/>
      <c r="G48" s="36"/>
      <c r="H48" s="19"/>
      <c r="I48" s="20"/>
      <c r="J48" s="35"/>
      <c r="K48" s="36"/>
      <c r="L48" s="19"/>
      <c r="M48" s="21"/>
      <c r="N48" s="27"/>
      <c r="O48" s="36"/>
      <c r="P48" s="29"/>
      <c r="Q48" s="22"/>
      <c r="R48" s="23"/>
      <c r="S48" s="23"/>
      <c r="T48" s="24"/>
      <c r="U48" s="25"/>
    </row>
    <row r="49" spans="1:22" s="8" customFormat="1" ht="15" customHeight="1" x14ac:dyDescent="0.2">
      <c r="A49" s="14"/>
      <c r="B49" s="15"/>
      <c r="C49" s="16" t="s">
        <v>78</v>
      </c>
      <c r="D49" s="17"/>
      <c r="E49" s="18"/>
      <c r="F49" s="35"/>
      <c r="G49" s="36"/>
      <c r="H49" s="19"/>
      <c r="I49" s="20"/>
      <c r="J49" s="35"/>
      <c r="K49" s="36"/>
      <c r="L49" s="19"/>
      <c r="M49" s="21"/>
      <c r="N49" s="27"/>
      <c r="O49" s="36"/>
      <c r="P49" s="29"/>
      <c r="Q49" s="22"/>
      <c r="R49" s="23"/>
      <c r="S49" s="23"/>
      <c r="T49" s="24"/>
      <c r="U49" s="25"/>
    </row>
    <row r="50" spans="1:22" s="8" customFormat="1" ht="15" customHeight="1" x14ac:dyDescent="0.2">
      <c r="A50" s="14"/>
      <c r="B50" s="15"/>
      <c r="C50" s="16" t="s">
        <v>78</v>
      </c>
      <c r="D50" s="17"/>
      <c r="E50" s="18"/>
      <c r="F50" s="35"/>
      <c r="G50" s="36"/>
      <c r="H50" s="19"/>
      <c r="I50" s="20"/>
      <c r="J50" s="35"/>
      <c r="K50" s="36"/>
      <c r="L50" s="19"/>
      <c r="M50" s="21"/>
      <c r="N50" s="27"/>
      <c r="O50" s="36"/>
      <c r="P50" s="29"/>
      <c r="Q50" s="22"/>
      <c r="R50" s="23"/>
      <c r="S50" s="23"/>
      <c r="T50" s="24"/>
      <c r="U50" s="25"/>
    </row>
    <row r="51" spans="1:22" s="8" customFormat="1" ht="15" customHeight="1" x14ac:dyDescent="0.2">
      <c r="A51" s="14"/>
      <c r="B51" s="15"/>
      <c r="C51" s="16" t="s">
        <v>78</v>
      </c>
      <c r="D51" s="17"/>
      <c r="E51" s="18"/>
      <c r="F51" s="35"/>
      <c r="G51" s="36"/>
      <c r="H51" s="19"/>
      <c r="I51" s="20"/>
      <c r="J51" s="35"/>
      <c r="K51" s="36"/>
      <c r="L51" s="19"/>
      <c r="M51" s="21"/>
      <c r="N51" s="27"/>
      <c r="O51" s="36"/>
      <c r="P51" s="29"/>
      <c r="Q51" s="22"/>
      <c r="R51" s="23"/>
      <c r="S51" s="23"/>
      <c r="T51" s="24"/>
      <c r="U51" s="25"/>
    </row>
    <row r="52" spans="1:22" s="8" customFormat="1" ht="15" customHeight="1" x14ac:dyDescent="0.2">
      <c r="A52" s="14"/>
      <c r="B52" s="15"/>
      <c r="C52" s="16" t="s">
        <v>78</v>
      </c>
      <c r="D52" s="17"/>
      <c r="E52" s="18"/>
      <c r="F52" s="35"/>
      <c r="G52" s="36"/>
      <c r="H52" s="19"/>
      <c r="I52" s="20"/>
      <c r="J52" s="35"/>
      <c r="K52" s="36"/>
      <c r="L52" s="19"/>
      <c r="M52" s="21"/>
      <c r="N52" s="27"/>
      <c r="O52" s="36"/>
      <c r="P52" s="29"/>
      <c r="Q52" s="22"/>
      <c r="R52" s="23"/>
      <c r="S52" s="23"/>
      <c r="T52" s="24"/>
      <c r="U52" s="25"/>
    </row>
    <row r="53" spans="1:22" s="8" customFormat="1" ht="15" customHeight="1" x14ac:dyDescent="0.2">
      <c r="A53" s="14"/>
      <c r="B53" s="15"/>
      <c r="C53" s="16" t="s">
        <v>78</v>
      </c>
      <c r="D53" s="17"/>
      <c r="E53" s="18"/>
      <c r="F53" s="35"/>
      <c r="G53" s="36"/>
      <c r="H53" s="19"/>
      <c r="I53" s="20"/>
      <c r="J53" s="35"/>
      <c r="K53" s="36"/>
      <c r="L53" s="19"/>
      <c r="M53" s="21"/>
      <c r="N53" s="27"/>
      <c r="O53" s="36"/>
      <c r="P53" s="29"/>
      <c r="Q53" s="22"/>
      <c r="R53" s="23"/>
      <c r="S53" s="23"/>
      <c r="T53" s="24"/>
      <c r="U53" s="25"/>
    </row>
    <row r="54" spans="1:22" s="8" customFormat="1" ht="15" customHeight="1" x14ac:dyDescent="0.2">
      <c r="A54" s="14"/>
      <c r="B54" s="15"/>
      <c r="C54" s="16" t="s">
        <v>78</v>
      </c>
      <c r="D54" s="17"/>
      <c r="E54" s="18"/>
      <c r="F54" s="35"/>
      <c r="G54" s="36"/>
      <c r="H54" s="19"/>
      <c r="I54" s="20"/>
      <c r="J54" s="35"/>
      <c r="K54" s="36"/>
      <c r="L54" s="19"/>
      <c r="M54" s="21"/>
      <c r="N54" s="27"/>
      <c r="O54" s="36"/>
      <c r="P54" s="29"/>
      <c r="Q54" s="22"/>
      <c r="R54" s="23"/>
      <c r="S54" s="23"/>
      <c r="T54" s="24"/>
      <c r="U54" s="25"/>
    </row>
    <row r="55" spans="1:22" s="8" customFormat="1" ht="15" customHeight="1" x14ac:dyDescent="0.2">
      <c r="A55" s="14"/>
      <c r="B55" s="15"/>
      <c r="C55" s="16" t="s">
        <v>78</v>
      </c>
      <c r="D55" s="17"/>
      <c r="E55" s="18"/>
      <c r="F55" s="35"/>
      <c r="G55" s="36"/>
      <c r="H55" s="19"/>
      <c r="I55" s="20"/>
      <c r="J55" s="35"/>
      <c r="K55" s="36"/>
      <c r="L55" s="19"/>
      <c r="M55" s="21"/>
      <c r="N55" s="27"/>
      <c r="O55" s="36"/>
      <c r="P55" s="29"/>
      <c r="Q55" s="22"/>
      <c r="R55" s="23"/>
      <c r="S55" s="23"/>
      <c r="T55" s="24"/>
      <c r="U55" s="25"/>
    </row>
    <row r="56" spans="1:22" s="8" customFormat="1" ht="15" customHeight="1" x14ac:dyDescent="0.2">
      <c r="A56" s="14"/>
      <c r="B56" s="15"/>
      <c r="C56" s="16" t="s">
        <v>78</v>
      </c>
      <c r="D56" s="17"/>
      <c r="E56" s="18"/>
      <c r="F56" s="35"/>
      <c r="G56" s="36"/>
      <c r="H56" s="19"/>
      <c r="I56" s="20"/>
      <c r="J56" s="35"/>
      <c r="K56" s="36"/>
      <c r="L56" s="19"/>
      <c r="M56" s="21"/>
      <c r="N56" s="27"/>
      <c r="O56" s="36"/>
      <c r="P56" s="29"/>
      <c r="Q56" s="22"/>
      <c r="R56" s="23"/>
      <c r="S56" s="23"/>
      <c r="T56" s="24"/>
      <c r="U56" s="25"/>
    </row>
    <row r="57" spans="1:22" s="8" customFormat="1" ht="15" customHeight="1" x14ac:dyDescent="0.2">
      <c r="A57" s="14"/>
      <c r="B57" s="15"/>
      <c r="C57" s="16" t="s">
        <v>78</v>
      </c>
      <c r="D57" s="17"/>
      <c r="E57" s="18"/>
      <c r="F57" s="35"/>
      <c r="G57" s="36"/>
      <c r="H57" s="19"/>
      <c r="I57" s="20"/>
      <c r="J57" s="35"/>
      <c r="K57" s="36"/>
      <c r="L57" s="19"/>
      <c r="M57" s="21"/>
      <c r="N57" s="27"/>
      <c r="O57" s="36"/>
      <c r="P57" s="29"/>
      <c r="Q57" s="22"/>
      <c r="R57" s="23"/>
      <c r="S57" s="23"/>
      <c r="T57" s="24"/>
      <c r="U57" s="25"/>
    </row>
    <row r="58" spans="1:22" s="8" customFormat="1" ht="15" customHeight="1" x14ac:dyDescent="0.2">
      <c r="A58" s="14"/>
      <c r="B58" s="15"/>
      <c r="C58" s="16" t="s">
        <v>78</v>
      </c>
      <c r="D58" s="17"/>
      <c r="E58" s="18"/>
      <c r="F58" s="35"/>
      <c r="G58" s="36"/>
      <c r="H58" s="19"/>
      <c r="I58" s="20"/>
      <c r="J58" s="27"/>
      <c r="K58" s="36"/>
      <c r="L58" s="19"/>
      <c r="M58" s="21"/>
      <c r="N58" s="27"/>
      <c r="O58" s="36"/>
      <c r="P58" s="29"/>
      <c r="Q58" s="22"/>
      <c r="R58" s="23"/>
      <c r="S58" s="23"/>
      <c r="T58" s="24"/>
      <c r="U58" s="25"/>
    </row>
    <row r="59" spans="1:22" s="5" customFormat="1" ht="15" customHeight="1" thickBot="1" x14ac:dyDescent="0.25">
      <c r="A59" s="66" t="s">
        <v>17</v>
      </c>
      <c r="B59" s="67"/>
      <c r="C59" s="68"/>
      <c r="D59" s="11">
        <f t="shared" ref="D59:Q59" si="0">SUM(D5:D58)</f>
        <v>0</v>
      </c>
      <c r="E59" s="10">
        <f t="shared" si="0"/>
        <v>0</v>
      </c>
      <c r="F59" s="28">
        <f t="shared" si="0"/>
        <v>0</v>
      </c>
      <c r="G59" s="37">
        <f>SUM(G5:G58)</f>
        <v>0</v>
      </c>
      <c r="H59" s="12">
        <f t="shared" si="0"/>
        <v>0</v>
      </c>
      <c r="I59" s="13">
        <f t="shared" si="0"/>
        <v>0</v>
      </c>
      <c r="J59" s="28">
        <f t="shared" si="0"/>
        <v>0</v>
      </c>
      <c r="K59" s="37">
        <f>SUM(K5:K58)</f>
        <v>0</v>
      </c>
      <c r="L59" s="12">
        <f t="shared" si="0"/>
        <v>0</v>
      </c>
      <c r="M59" s="10">
        <f t="shared" si="0"/>
        <v>0</v>
      </c>
      <c r="N59" s="28">
        <f t="shared" si="0"/>
        <v>0</v>
      </c>
      <c r="O59" s="37">
        <f t="shared" si="0"/>
        <v>0</v>
      </c>
      <c r="P59" s="30"/>
      <c r="Q59" s="9">
        <f t="shared" si="0"/>
        <v>0</v>
      </c>
      <c r="R59" s="64"/>
      <c r="S59" s="65"/>
      <c r="T59" s="65"/>
      <c r="U59" s="4"/>
    </row>
    <row r="60" spans="1:22" ht="12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2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2">
      <c r="A62" s="7"/>
      <c r="B62" s="7"/>
      <c r="C62" s="7"/>
      <c r="D62" s="69" t="s">
        <v>11</v>
      </c>
      <c r="E62" s="69"/>
      <c r="F62" s="207" t="s">
        <v>16</v>
      </c>
      <c r="G62" s="208"/>
      <c r="H62" s="71" t="s">
        <v>10</v>
      </c>
      <c r="I62" s="71"/>
      <c r="J62" s="53" t="s">
        <v>72</v>
      </c>
      <c r="K62" s="54"/>
      <c r="L62" s="209" t="s">
        <v>58</v>
      </c>
      <c r="M62" s="210"/>
      <c r="N62" s="211"/>
      <c r="O62" s="51" t="s">
        <v>59</v>
      </c>
      <c r="P62" s="51"/>
      <c r="Q62" s="51"/>
      <c r="U62" s="1"/>
      <c r="V62" s="5"/>
    </row>
    <row r="63" spans="1:22" s="8" customFormat="1" ht="20.100000000000001" customHeight="1" x14ac:dyDescent="0.2">
      <c r="A63" s="206" t="s">
        <v>15</v>
      </c>
      <c r="B63" s="206"/>
      <c r="C63" s="206"/>
      <c r="D63" s="50">
        <v>0</v>
      </c>
      <c r="E63" s="50"/>
      <c r="F63" s="73">
        <v>0</v>
      </c>
      <c r="G63" s="74"/>
      <c r="H63" s="75">
        <f>J5</f>
        <v>0</v>
      </c>
      <c r="I63" s="75"/>
      <c r="J63" s="55">
        <v>0</v>
      </c>
      <c r="K63" s="56"/>
      <c r="L63" s="212">
        <v>46753</v>
      </c>
      <c r="M63" s="213"/>
      <c r="N63" s="214"/>
      <c r="O63" s="52">
        <v>46784</v>
      </c>
      <c r="P63" s="52"/>
      <c r="Q63" s="52"/>
      <c r="V63" s="5"/>
    </row>
    <row r="64" spans="1:22" s="8" customFormat="1" ht="20.100000000000001" customHeight="1" x14ac:dyDescent="0.2">
      <c r="A64" s="206" t="s">
        <v>44</v>
      </c>
      <c r="B64" s="206"/>
      <c r="C64" s="206"/>
      <c r="D64" s="50">
        <f>SUM(D63+N59)</f>
        <v>0</v>
      </c>
      <c r="E64" s="50"/>
      <c r="F64" s="73">
        <f>SUM(F63+L59)</f>
        <v>0</v>
      </c>
      <c r="G64" s="74"/>
      <c r="H64" s="75">
        <f>M59</f>
        <v>0</v>
      </c>
      <c r="I64" s="75"/>
      <c r="J64" s="55">
        <f>O59</f>
        <v>0</v>
      </c>
      <c r="K64" s="56"/>
      <c r="L64" s="212">
        <f>SUM(Q59*1.43)+L63</f>
        <v>46753</v>
      </c>
      <c r="M64" s="213"/>
      <c r="N64" s="214"/>
      <c r="O64" s="52">
        <f>SUM(Q59*1.45)+O63</f>
        <v>46784</v>
      </c>
      <c r="P64" s="52"/>
      <c r="Q64" s="52"/>
      <c r="V64" s="5"/>
    </row>
    <row r="65" spans="1:22" s="8" customFormat="1" ht="20.100000000000001" customHeight="1" x14ac:dyDescent="0.2">
      <c r="A65" s="206" t="s">
        <v>45</v>
      </c>
      <c r="B65" s="206"/>
      <c r="C65" s="206"/>
      <c r="D65" s="50">
        <f>SUM(D64+F59+J59)</f>
        <v>0</v>
      </c>
      <c r="E65" s="70"/>
      <c r="F65" s="72">
        <f>SUM(F64)+(D59+H59)</f>
        <v>0</v>
      </c>
      <c r="G65" s="72"/>
      <c r="H65" s="75">
        <f>M59+(E59+I59)</f>
        <v>0</v>
      </c>
      <c r="I65" s="75"/>
      <c r="J65" s="55">
        <f>SUM(G59+K59+O59)</f>
        <v>0</v>
      </c>
      <c r="K65" s="57"/>
      <c r="V65" s="5"/>
    </row>
    <row r="66" spans="1:22" s="8" customFormat="1" ht="20.100000000000001" customHeight="1" x14ac:dyDescent="0.2">
      <c r="A66" s="60"/>
      <c r="B66" s="60"/>
      <c r="C66" s="205"/>
      <c r="D66" s="62"/>
      <c r="E66" s="61"/>
      <c r="F66" s="63"/>
      <c r="G66" s="32"/>
      <c r="H66" s="61"/>
      <c r="I66" s="63"/>
      <c r="U66" s="5"/>
    </row>
    <row r="67" spans="1:22" s="8" customFormat="1" ht="20.100000000000001" customHeight="1" x14ac:dyDescent="0.2">
      <c r="A67" s="58" t="s">
        <v>18</v>
      </c>
      <c r="B67" s="58"/>
      <c r="C67" s="49">
        <f>F65+H65+J65</f>
        <v>0</v>
      </c>
      <c r="D67" s="59"/>
      <c r="E67" s="59"/>
      <c r="F67" s="31"/>
      <c r="G67" s="59"/>
      <c r="H67" s="59"/>
      <c r="T67" s="5"/>
    </row>
    <row r="69" spans="1:22" x14ac:dyDescent="0.2">
      <c r="B69" s="1" t="s">
        <v>76</v>
      </c>
    </row>
  </sheetData>
  <sheetProtection algorithmName="SHA-512" hashValue="6wm5rO/LSEv7r/zDP68EdvaL7jvndY21z6XnvBCQ5pYSAuBCgRPGkRQ6kZmvyzeSZ1+EC0tJuWKSvOLRu08Owg==" saltValue="7F/MKsDHssFayHl+iw7iaA==" spinCount="100000" sheet="1" objects="1" scenarios="1"/>
  <mergeCells count="48">
    <mergeCell ref="T2:U2"/>
    <mergeCell ref="L62:N62"/>
    <mergeCell ref="L63:N63"/>
    <mergeCell ref="L64:N64"/>
    <mergeCell ref="J62:K62"/>
    <mergeCell ref="J63:K63"/>
    <mergeCell ref="J64:K64"/>
    <mergeCell ref="A66:B66"/>
    <mergeCell ref="C66:D66"/>
    <mergeCell ref="E66:F66"/>
    <mergeCell ref="H66:I66"/>
    <mergeCell ref="A67:B67"/>
    <mergeCell ref="D67:E67"/>
    <mergeCell ref="G67:H67"/>
    <mergeCell ref="O64:Q64"/>
    <mergeCell ref="A65:C65"/>
    <mergeCell ref="D65:E65"/>
    <mergeCell ref="F65:G65"/>
    <mergeCell ref="H65:I65"/>
    <mergeCell ref="J65:K65"/>
    <mergeCell ref="A64:C64"/>
    <mergeCell ref="D64:E64"/>
    <mergeCell ref="F64:G64"/>
    <mergeCell ref="H64:I64"/>
    <mergeCell ref="O62:Q62"/>
    <mergeCell ref="A63:C63"/>
    <mergeCell ref="D63:E63"/>
    <mergeCell ref="F63:G63"/>
    <mergeCell ref="H63:I63"/>
    <mergeCell ref="O63:Q63"/>
    <mergeCell ref="S3:S4"/>
    <mergeCell ref="T3:T4"/>
    <mergeCell ref="U3:U4"/>
    <mergeCell ref="A59:C59"/>
    <mergeCell ref="R59:T59"/>
    <mergeCell ref="D62:E62"/>
    <mergeCell ref="F62:G62"/>
    <mergeCell ref="H62:I62"/>
    <mergeCell ref="A1:S1"/>
    <mergeCell ref="A2:S2"/>
    <mergeCell ref="A3:A4"/>
    <mergeCell ref="B3:B4"/>
    <mergeCell ref="C3:C4"/>
    <mergeCell ref="D3:G3"/>
    <mergeCell ref="H3:K3"/>
    <mergeCell ref="L3:O3"/>
    <mergeCell ref="Q3:Q4"/>
    <mergeCell ref="R3:R4"/>
  </mergeCells>
  <dataValidations count="2">
    <dataValidation type="date" allowBlank="1" showInputMessage="1" showErrorMessage="1" errorTitle="Incorrect Date Format" error="Enter date in MM/DD/YYYY format" sqref="R5:S58 L63:Q64" xr:uid="{F2CABA85-3FEE-41FD-97E0-F49A56633DA9}">
      <formula1>46023</formula1>
      <formula2>401769</formula2>
    </dataValidation>
    <dataValidation type="list" allowBlank="1" showInputMessage="1" showErrorMessage="1" sqref="C5:C58" xr:uid="{CEEFFDF5-DD9F-4F7F-879E-274660F7B109}">
      <formula1>"Estimated, Submitted to PDC, Sent to A/E, CM to Revise, A/E Approved, Executed"</formula1>
    </dataValidation>
  </dataValidations>
  <pageMargins left="0.7" right="0.7" top="0.75" bottom="0.75" header="0.3" footer="0.3"/>
  <pageSetup scale="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6D26E-AF32-4D1D-9C9F-966F25A9AE41}">
  <dimension ref="A1:W67"/>
  <sheetViews>
    <sheetView showGridLines="0" zoomScale="70" zoomScaleNormal="70" workbookViewId="0">
      <pane xSplit="3" ySplit="4" topLeftCell="D15" activePane="bottomRight" state="frozen"/>
      <selection pane="topRight" activeCell="D1" sqref="D1"/>
      <selection pane="bottomLeft" activeCell="A5" sqref="A5"/>
      <selection pane="bottomRight" activeCell="M20" sqref="M20"/>
    </sheetView>
  </sheetViews>
  <sheetFormatPr defaultColWidth="9.33203125" defaultRowHeight="12.75" x14ac:dyDescent="0.2"/>
  <cols>
    <col min="1" max="1" width="11.83203125" style="78" customWidth="1"/>
    <col min="2" max="2" width="77" style="78" customWidth="1"/>
    <col min="3" max="3" width="21.6640625" style="78" customWidth="1"/>
    <col min="4" max="20" width="15.83203125" style="78" customWidth="1"/>
    <col min="21" max="21" width="90.6640625" style="79" customWidth="1"/>
    <col min="22" max="22" width="150.83203125" style="78" customWidth="1"/>
    <col min="23" max="16384" width="9.33203125" style="78"/>
  </cols>
  <sheetData>
    <row r="1" spans="1:22" ht="36.75" customHeight="1" x14ac:dyDescent="0.2">
      <c r="A1" s="88" t="s">
        <v>82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>
        <f ca="1">TODAY()</f>
        <v>46259</v>
      </c>
      <c r="U1" s="90"/>
      <c r="V1" s="83"/>
    </row>
    <row r="2" spans="1:22" ht="20.25" customHeight="1" x14ac:dyDescent="0.2">
      <c r="A2" s="91" t="s">
        <v>14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  <c r="M2" s="92"/>
      <c r="N2" s="92"/>
      <c r="O2" s="92"/>
      <c r="P2" s="92"/>
      <c r="Q2" s="92"/>
      <c r="R2" s="91"/>
      <c r="S2" s="91"/>
      <c r="T2" s="93"/>
      <c r="U2" s="93"/>
      <c r="V2" s="82"/>
    </row>
    <row r="3" spans="1:22" ht="15.75" customHeight="1" x14ac:dyDescent="0.2">
      <c r="A3" s="94" t="s">
        <v>12</v>
      </c>
      <c r="B3" s="94" t="s">
        <v>0</v>
      </c>
      <c r="C3" s="95" t="s">
        <v>1</v>
      </c>
      <c r="D3" s="96" t="s">
        <v>2</v>
      </c>
      <c r="E3" s="97"/>
      <c r="F3" s="97"/>
      <c r="G3" s="98"/>
      <c r="H3" s="96" t="s">
        <v>3</v>
      </c>
      <c r="I3" s="97"/>
      <c r="J3" s="97"/>
      <c r="K3" s="99"/>
      <c r="L3" s="100" t="s">
        <v>4</v>
      </c>
      <c r="M3" s="100"/>
      <c r="N3" s="100"/>
      <c r="O3" s="101"/>
      <c r="P3" s="102"/>
      <c r="Q3" s="103" t="s">
        <v>5</v>
      </c>
      <c r="R3" s="94" t="s">
        <v>6</v>
      </c>
      <c r="S3" s="94" t="s">
        <v>7</v>
      </c>
      <c r="T3" s="95" t="s">
        <v>8</v>
      </c>
      <c r="U3" s="104" t="s">
        <v>55</v>
      </c>
    </row>
    <row r="4" spans="1:22" ht="24.75" customHeight="1" x14ac:dyDescent="0.2">
      <c r="A4" s="105"/>
      <c r="B4" s="105"/>
      <c r="C4" s="106"/>
      <c r="D4" s="107" t="s">
        <v>9</v>
      </c>
      <c r="E4" s="108" t="s">
        <v>10</v>
      </c>
      <c r="F4" s="109" t="s">
        <v>11</v>
      </c>
      <c r="G4" s="110" t="s">
        <v>72</v>
      </c>
      <c r="H4" s="111" t="s">
        <v>13</v>
      </c>
      <c r="I4" s="112" t="s">
        <v>10</v>
      </c>
      <c r="J4" s="109" t="s">
        <v>11</v>
      </c>
      <c r="K4" s="113" t="s">
        <v>72</v>
      </c>
      <c r="L4" s="114" t="s">
        <v>9</v>
      </c>
      <c r="M4" s="108" t="s">
        <v>10</v>
      </c>
      <c r="N4" s="115" t="s">
        <v>11</v>
      </c>
      <c r="O4" s="116" t="s">
        <v>72</v>
      </c>
      <c r="P4" s="117" t="s">
        <v>56</v>
      </c>
      <c r="Q4" s="118"/>
      <c r="R4" s="119"/>
      <c r="S4" s="119"/>
      <c r="T4" s="120"/>
      <c r="U4" s="104"/>
    </row>
    <row r="5" spans="1:22" s="80" customFormat="1" ht="15" customHeight="1" x14ac:dyDescent="0.2">
      <c r="A5" s="121" t="s">
        <v>41</v>
      </c>
      <c r="B5" s="122"/>
      <c r="C5" s="123" t="s">
        <v>43</v>
      </c>
      <c r="D5" s="124"/>
      <c r="E5" s="125"/>
      <c r="F5" s="126"/>
      <c r="G5" s="127"/>
      <c r="H5" s="128"/>
      <c r="I5" s="129"/>
      <c r="J5" s="130"/>
      <c r="K5" s="127"/>
      <c r="L5" s="128"/>
      <c r="M5" s="131">
        <v>544203</v>
      </c>
      <c r="N5" s="132"/>
      <c r="O5" s="133"/>
      <c r="P5" s="134"/>
      <c r="Q5" s="135">
        <v>0</v>
      </c>
      <c r="R5" s="136">
        <v>46121</v>
      </c>
      <c r="S5" s="136">
        <v>46121</v>
      </c>
      <c r="T5" s="137">
        <v>1</v>
      </c>
      <c r="U5" s="138"/>
    </row>
    <row r="6" spans="1:22" s="80" customFormat="1" ht="15" customHeight="1" x14ac:dyDescent="0.2">
      <c r="A6" s="121" t="s">
        <v>19</v>
      </c>
      <c r="B6" s="122"/>
      <c r="C6" s="123"/>
      <c r="D6" s="139"/>
      <c r="E6" s="140"/>
      <c r="F6" s="141"/>
      <c r="G6" s="142"/>
      <c r="H6" s="143"/>
      <c r="I6" s="144"/>
      <c r="J6" s="145"/>
      <c r="K6" s="142"/>
      <c r="L6" s="143"/>
      <c r="M6" s="146"/>
      <c r="N6" s="147"/>
      <c r="O6" s="142"/>
      <c r="P6" s="148"/>
      <c r="Q6" s="149"/>
      <c r="R6" s="150"/>
      <c r="S6" s="150"/>
      <c r="T6" s="151"/>
      <c r="U6" s="152"/>
    </row>
    <row r="7" spans="1:22" s="80" customFormat="1" ht="15" customHeight="1" x14ac:dyDescent="0.2">
      <c r="A7" s="121" t="s">
        <v>20</v>
      </c>
      <c r="B7" s="122"/>
      <c r="C7" s="123"/>
      <c r="D7" s="139"/>
      <c r="E7" s="140"/>
      <c r="F7" s="126"/>
      <c r="G7" s="142"/>
      <c r="H7" s="143"/>
      <c r="I7" s="144"/>
      <c r="J7" s="145"/>
      <c r="K7" s="142"/>
      <c r="L7" s="143"/>
      <c r="M7" s="146"/>
      <c r="N7" s="147"/>
      <c r="O7" s="142"/>
      <c r="P7" s="148"/>
      <c r="Q7" s="149"/>
      <c r="R7" s="150"/>
      <c r="S7" s="150"/>
      <c r="T7" s="151"/>
      <c r="U7" s="152"/>
    </row>
    <row r="8" spans="1:22" s="80" customFormat="1" ht="15" customHeight="1" x14ac:dyDescent="0.2">
      <c r="A8" s="121" t="s">
        <v>21</v>
      </c>
      <c r="B8" s="122"/>
      <c r="C8" s="123" t="s">
        <v>43</v>
      </c>
      <c r="D8" s="139"/>
      <c r="E8" s="140"/>
      <c r="F8" s="145"/>
      <c r="G8" s="142"/>
      <c r="H8" s="143"/>
      <c r="I8" s="144"/>
      <c r="J8" s="145"/>
      <c r="K8" s="142"/>
      <c r="L8" s="143"/>
      <c r="M8" s="146"/>
      <c r="N8" s="147"/>
      <c r="O8" s="142"/>
      <c r="P8" s="148">
        <v>-149349.84</v>
      </c>
      <c r="Q8" s="149"/>
      <c r="R8" s="150">
        <v>46122</v>
      </c>
      <c r="S8" s="150">
        <v>46210</v>
      </c>
      <c r="T8" s="151">
        <v>7</v>
      </c>
      <c r="U8" s="152"/>
    </row>
    <row r="9" spans="1:22" s="80" customFormat="1" ht="15" customHeight="1" x14ac:dyDescent="0.2">
      <c r="A9" s="121" t="s">
        <v>22</v>
      </c>
      <c r="B9" s="122"/>
      <c r="C9" s="123" t="s">
        <v>43</v>
      </c>
      <c r="D9" s="139"/>
      <c r="E9" s="140"/>
      <c r="F9" s="145"/>
      <c r="G9" s="142"/>
      <c r="H9" s="143"/>
      <c r="I9" s="144"/>
      <c r="J9" s="145"/>
      <c r="K9" s="142"/>
      <c r="L9" s="143"/>
      <c r="M9" s="146"/>
      <c r="N9" s="147"/>
      <c r="O9" s="142"/>
      <c r="P9" s="148">
        <v>-319667.57</v>
      </c>
      <c r="Q9" s="149"/>
      <c r="R9" s="150">
        <v>46146</v>
      </c>
      <c r="S9" s="150">
        <v>46161</v>
      </c>
      <c r="T9" s="151">
        <v>4</v>
      </c>
      <c r="U9" s="152"/>
    </row>
    <row r="10" spans="1:22" s="80" customFormat="1" ht="15" customHeight="1" x14ac:dyDescent="0.2">
      <c r="A10" s="121" t="s">
        <v>23</v>
      </c>
      <c r="B10" s="122"/>
      <c r="C10" s="123" t="s">
        <v>43</v>
      </c>
      <c r="D10" s="139"/>
      <c r="E10" s="140"/>
      <c r="F10" s="145"/>
      <c r="G10" s="142"/>
      <c r="H10" s="143"/>
      <c r="I10" s="144"/>
      <c r="J10" s="145"/>
      <c r="K10" s="142"/>
      <c r="L10" s="143"/>
      <c r="M10" s="146"/>
      <c r="N10" s="147"/>
      <c r="O10" s="142"/>
      <c r="P10" s="148">
        <v>-3000</v>
      </c>
      <c r="Q10" s="149"/>
      <c r="R10" s="150">
        <v>46146</v>
      </c>
      <c r="S10" s="150">
        <v>46170</v>
      </c>
      <c r="T10" s="151">
        <v>5</v>
      </c>
      <c r="U10" s="152"/>
    </row>
    <row r="11" spans="1:22" s="80" customFormat="1" ht="15" customHeight="1" x14ac:dyDescent="0.2">
      <c r="A11" s="121" t="s">
        <v>42</v>
      </c>
      <c r="B11" s="122"/>
      <c r="C11" s="123" t="s">
        <v>43</v>
      </c>
      <c r="D11" s="139"/>
      <c r="E11" s="140"/>
      <c r="F11" s="145"/>
      <c r="G11" s="142"/>
      <c r="H11" s="143"/>
      <c r="I11" s="144"/>
      <c r="J11" s="145"/>
      <c r="K11" s="142"/>
      <c r="L11" s="143"/>
      <c r="M11" s="146">
        <v>28069.27</v>
      </c>
      <c r="N11" s="147">
        <v>-461511.86</v>
      </c>
      <c r="O11" s="142">
        <v>28069.27</v>
      </c>
      <c r="P11" s="148"/>
      <c r="Q11" s="149"/>
      <c r="R11" s="136">
        <v>46121</v>
      </c>
      <c r="S11" s="150">
        <v>46122</v>
      </c>
      <c r="T11" s="151">
        <v>2</v>
      </c>
      <c r="U11" s="153"/>
    </row>
    <row r="12" spans="1:22" s="80" customFormat="1" ht="15" customHeight="1" x14ac:dyDescent="0.2">
      <c r="A12" s="121" t="s">
        <v>49</v>
      </c>
      <c r="B12" s="122"/>
      <c r="C12" s="123" t="s">
        <v>43</v>
      </c>
      <c r="D12" s="139"/>
      <c r="E12" s="140"/>
      <c r="F12" s="145"/>
      <c r="G12" s="142"/>
      <c r="H12" s="143"/>
      <c r="I12" s="144"/>
      <c r="J12" s="145"/>
      <c r="K12" s="142"/>
      <c r="L12" s="143"/>
      <c r="M12" s="146"/>
      <c r="N12" s="147"/>
      <c r="O12" s="142"/>
      <c r="P12" s="148">
        <v>-2523.4</v>
      </c>
      <c r="Q12" s="149"/>
      <c r="R12" s="150">
        <v>46146</v>
      </c>
      <c r="S12" s="150">
        <v>46161</v>
      </c>
      <c r="T12" s="151">
        <v>4</v>
      </c>
      <c r="U12" s="153"/>
    </row>
    <row r="13" spans="1:22" s="80" customFormat="1" ht="15" customHeight="1" x14ac:dyDescent="0.2">
      <c r="A13" s="121" t="s">
        <v>24</v>
      </c>
      <c r="B13" s="122"/>
      <c r="C13" s="123" t="s">
        <v>43</v>
      </c>
      <c r="D13" s="139"/>
      <c r="E13" s="140"/>
      <c r="F13" s="145"/>
      <c r="G13" s="142"/>
      <c r="H13" s="143"/>
      <c r="I13" s="144"/>
      <c r="J13" s="145"/>
      <c r="K13" s="142"/>
      <c r="L13" s="143"/>
      <c r="M13" s="146"/>
      <c r="N13" s="147"/>
      <c r="O13" s="142"/>
      <c r="P13" s="148">
        <v>1801.44</v>
      </c>
      <c r="Q13" s="149"/>
      <c r="R13" s="150">
        <v>46146</v>
      </c>
      <c r="S13" s="150">
        <v>46161</v>
      </c>
      <c r="T13" s="151">
        <v>4</v>
      </c>
      <c r="U13" s="153"/>
    </row>
    <row r="14" spans="1:22" s="80" customFormat="1" ht="15" customHeight="1" x14ac:dyDescent="0.2">
      <c r="A14" s="121" t="s">
        <v>25</v>
      </c>
      <c r="B14" s="122"/>
      <c r="C14" s="123" t="s">
        <v>43</v>
      </c>
      <c r="D14" s="139"/>
      <c r="E14" s="140"/>
      <c r="F14" s="145"/>
      <c r="G14" s="142"/>
      <c r="H14" s="143"/>
      <c r="I14" s="144"/>
      <c r="J14" s="145"/>
      <c r="K14" s="142"/>
      <c r="L14" s="143"/>
      <c r="M14" s="146"/>
      <c r="N14" s="147"/>
      <c r="O14" s="142"/>
      <c r="P14" s="148">
        <v>785185.11</v>
      </c>
      <c r="Q14" s="149">
        <v>90</v>
      </c>
      <c r="R14" s="150">
        <v>46164</v>
      </c>
      <c r="S14" s="150">
        <v>46174</v>
      </c>
      <c r="T14" s="151">
        <v>5</v>
      </c>
      <c r="U14" s="153"/>
    </row>
    <row r="15" spans="1:22" s="80" customFormat="1" ht="15" customHeight="1" x14ac:dyDescent="0.2">
      <c r="A15" s="121" t="s">
        <v>26</v>
      </c>
      <c r="B15" s="122"/>
      <c r="C15" s="123" t="s">
        <v>43</v>
      </c>
      <c r="D15" s="139"/>
      <c r="E15" s="140"/>
      <c r="F15" s="145"/>
      <c r="G15" s="142"/>
      <c r="H15" s="143"/>
      <c r="I15" s="144"/>
      <c r="J15" s="145"/>
      <c r="K15" s="142"/>
      <c r="L15" s="143"/>
      <c r="M15" s="146"/>
      <c r="N15" s="147"/>
      <c r="O15" s="142"/>
      <c r="P15" s="148">
        <v>-5425.54</v>
      </c>
      <c r="Q15" s="149"/>
      <c r="R15" s="150">
        <v>46147</v>
      </c>
      <c r="S15" s="150">
        <v>46182</v>
      </c>
      <c r="T15" s="151">
        <v>6</v>
      </c>
      <c r="U15" s="153"/>
    </row>
    <row r="16" spans="1:22" s="80" customFormat="1" ht="15" customHeight="1" x14ac:dyDescent="0.2">
      <c r="A16" s="121" t="s">
        <v>27</v>
      </c>
      <c r="B16" s="122"/>
      <c r="C16" s="123" t="s">
        <v>43</v>
      </c>
      <c r="D16" s="139"/>
      <c r="E16" s="140"/>
      <c r="F16" s="145"/>
      <c r="G16" s="142"/>
      <c r="H16" s="143"/>
      <c r="I16" s="144"/>
      <c r="J16" s="145"/>
      <c r="K16" s="142"/>
      <c r="L16" s="143"/>
      <c r="M16" s="146"/>
      <c r="N16" s="147"/>
      <c r="O16" s="142"/>
      <c r="P16" s="148">
        <v>-5637.5</v>
      </c>
      <c r="Q16" s="149"/>
      <c r="R16" s="150">
        <v>46146</v>
      </c>
      <c r="S16" s="150">
        <v>46160</v>
      </c>
      <c r="T16" s="151">
        <v>4</v>
      </c>
      <c r="U16" s="153"/>
    </row>
    <row r="17" spans="1:21" s="80" customFormat="1" ht="15" customHeight="1" x14ac:dyDescent="0.2">
      <c r="A17" s="121" t="s">
        <v>28</v>
      </c>
      <c r="B17" s="122"/>
      <c r="C17" s="123" t="s">
        <v>43</v>
      </c>
      <c r="D17" s="139"/>
      <c r="E17" s="140"/>
      <c r="F17" s="145"/>
      <c r="G17" s="142"/>
      <c r="H17" s="143"/>
      <c r="I17" s="144"/>
      <c r="J17" s="145"/>
      <c r="K17" s="142"/>
      <c r="L17" s="143"/>
      <c r="M17" s="146"/>
      <c r="N17" s="147"/>
      <c r="O17" s="142"/>
      <c r="P17" s="148">
        <v>-5673</v>
      </c>
      <c r="Q17" s="149"/>
      <c r="R17" s="150">
        <v>46122</v>
      </c>
      <c r="S17" s="150">
        <v>46139</v>
      </c>
      <c r="T17" s="151">
        <v>3</v>
      </c>
      <c r="U17" s="153"/>
    </row>
    <row r="18" spans="1:21" s="80" customFormat="1" ht="15" customHeight="1" x14ac:dyDescent="0.2">
      <c r="A18" s="121" t="s">
        <v>29</v>
      </c>
      <c r="B18" s="122"/>
      <c r="C18" s="123" t="s">
        <v>43</v>
      </c>
      <c r="D18" s="139"/>
      <c r="E18" s="140"/>
      <c r="F18" s="145"/>
      <c r="G18" s="142"/>
      <c r="H18" s="143"/>
      <c r="I18" s="144"/>
      <c r="J18" s="145"/>
      <c r="K18" s="142"/>
      <c r="L18" s="143"/>
      <c r="M18" s="146"/>
      <c r="N18" s="147"/>
      <c r="O18" s="142"/>
      <c r="P18" s="148">
        <v>-29979.26</v>
      </c>
      <c r="Q18" s="149"/>
      <c r="R18" s="150">
        <v>46122</v>
      </c>
      <c r="S18" s="150">
        <v>46161</v>
      </c>
      <c r="T18" s="151">
        <v>4</v>
      </c>
      <c r="U18" s="153"/>
    </row>
    <row r="19" spans="1:21" s="80" customFormat="1" ht="15" customHeight="1" x14ac:dyDescent="0.2">
      <c r="A19" s="121" t="s">
        <v>30</v>
      </c>
      <c r="B19" s="122"/>
      <c r="C19" s="123" t="s">
        <v>43</v>
      </c>
      <c r="D19" s="139"/>
      <c r="E19" s="140"/>
      <c r="F19" s="145"/>
      <c r="G19" s="142"/>
      <c r="H19" s="143"/>
      <c r="I19" s="144"/>
      <c r="J19" s="145"/>
      <c r="K19" s="142"/>
      <c r="L19" s="143"/>
      <c r="M19" s="146"/>
      <c r="N19" s="147"/>
      <c r="O19" s="142"/>
      <c r="P19" s="148">
        <v>-4060.18</v>
      </c>
      <c r="Q19" s="149"/>
      <c r="R19" s="150">
        <v>46146</v>
      </c>
      <c r="S19" s="150">
        <v>46161</v>
      </c>
      <c r="T19" s="151">
        <v>4</v>
      </c>
      <c r="U19" s="153"/>
    </row>
    <row r="20" spans="1:21" s="80" customFormat="1" ht="15" customHeight="1" x14ac:dyDescent="0.2">
      <c r="A20" s="121" t="s">
        <v>31</v>
      </c>
      <c r="B20" s="122"/>
      <c r="C20" s="123" t="s">
        <v>51</v>
      </c>
      <c r="D20" s="139"/>
      <c r="E20" s="140"/>
      <c r="F20" s="145"/>
      <c r="G20" s="142"/>
      <c r="H20" s="143"/>
      <c r="I20" s="144">
        <v>-30047.16</v>
      </c>
      <c r="J20" s="145"/>
      <c r="K20" s="142"/>
      <c r="L20" s="143"/>
      <c r="M20" s="146"/>
      <c r="N20" s="147"/>
      <c r="O20" s="142"/>
      <c r="P20" s="148"/>
      <c r="Q20" s="149"/>
      <c r="R20" s="150">
        <v>46169</v>
      </c>
      <c r="S20" s="150"/>
      <c r="T20" s="151"/>
      <c r="U20" s="153"/>
    </row>
    <row r="21" spans="1:21" s="80" customFormat="1" ht="15" customHeight="1" x14ac:dyDescent="0.2">
      <c r="A21" s="121" t="s">
        <v>32</v>
      </c>
      <c r="B21" s="122"/>
      <c r="C21" s="123" t="s">
        <v>43</v>
      </c>
      <c r="D21" s="139"/>
      <c r="E21" s="140"/>
      <c r="F21" s="145"/>
      <c r="G21" s="142"/>
      <c r="H21" s="143"/>
      <c r="I21" s="144"/>
      <c r="J21" s="145"/>
      <c r="K21" s="142"/>
      <c r="L21" s="143"/>
      <c r="M21" s="146"/>
      <c r="N21" s="147"/>
      <c r="O21" s="142"/>
      <c r="P21" s="148">
        <v>-27927.17</v>
      </c>
      <c r="Q21" s="149"/>
      <c r="R21" s="150">
        <v>46147</v>
      </c>
      <c r="S21" s="150">
        <v>46182</v>
      </c>
      <c r="T21" s="151">
        <v>7</v>
      </c>
      <c r="U21" s="153"/>
    </row>
    <row r="22" spans="1:21" s="80" customFormat="1" ht="15" customHeight="1" x14ac:dyDescent="0.2">
      <c r="A22" s="121" t="s">
        <v>33</v>
      </c>
      <c r="B22" s="122"/>
      <c r="C22" s="123" t="s">
        <v>43</v>
      </c>
      <c r="D22" s="139"/>
      <c r="E22" s="140"/>
      <c r="F22" s="145"/>
      <c r="G22" s="142"/>
      <c r="H22" s="143"/>
      <c r="I22" s="144"/>
      <c r="J22" s="145"/>
      <c r="K22" s="142"/>
      <c r="L22" s="143"/>
      <c r="M22" s="146"/>
      <c r="N22" s="147"/>
      <c r="O22" s="142"/>
      <c r="P22" s="148">
        <v>-2824.51</v>
      </c>
      <c r="Q22" s="149"/>
      <c r="R22" s="150">
        <v>46146</v>
      </c>
      <c r="S22" s="150">
        <v>46182</v>
      </c>
      <c r="T22" s="151">
        <v>6</v>
      </c>
      <c r="U22" s="153"/>
    </row>
    <row r="23" spans="1:21" s="80" customFormat="1" ht="15" customHeight="1" x14ac:dyDescent="0.2">
      <c r="A23" s="121" t="s">
        <v>34</v>
      </c>
      <c r="B23" s="122"/>
      <c r="C23" s="123" t="s">
        <v>43</v>
      </c>
      <c r="D23" s="139"/>
      <c r="E23" s="140"/>
      <c r="F23" s="145"/>
      <c r="G23" s="142"/>
      <c r="H23" s="143"/>
      <c r="I23" s="144"/>
      <c r="J23" s="145"/>
      <c r="K23" s="142"/>
      <c r="L23" s="143"/>
      <c r="M23" s="146"/>
      <c r="N23" s="147"/>
      <c r="O23" s="142"/>
      <c r="P23" s="148">
        <v>-9350</v>
      </c>
      <c r="Q23" s="149"/>
      <c r="R23" s="150">
        <v>46149</v>
      </c>
      <c r="S23" s="150">
        <v>46191</v>
      </c>
      <c r="T23" s="151">
        <v>7</v>
      </c>
      <c r="U23" s="153"/>
    </row>
    <row r="24" spans="1:21" s="80" customFormat="1" ht="15" customHeight="1" x14ac:dyDescent="0.2">
      <c r="A24" s="121" t="s">
        <v>35</v>
      </c>
      <c r="B24" s="122"/>
      <c r="C24" s="123" t="s">
        <v>43</v>
      </c>
      <c r="D24" s="139"/>
      <c r="E24" s="140"/>
      <c r="F24" s="145"/>
      <c r="G24" s="142"/>
      <c r="H24" s="143"/>
      <c r="I24" s="144"/>
      <c r="J24" s="145"/>
      <c r="K24" s="142"/>
      <c r="L24" s="143"/>
      <c r="M24" s="146"/>
      <c r="N24" s="147"/>
      <c r="O24" s="142"/>
      <c r="P24" s="148">
        <v>-2429</v>
      </c>
      <c r="Q24" s="149"/>
      <c r="R24" s="150">
        <v>46146</v>
      </c>
      <c r="S24" s="150">
        <v>46161</v>
      </c>
      <c r="T24" s="151">
        <v>4</v>
      </c>
      <c r="U24" s="153"/>
    </row>
    <row r="25" spans="1:21" s="80" customFormat="1" ht="15" customHeight="1" x14ac:dyDescent="0.2">
      <c r="A25" s="121" t="s">
        <v>36</v>
      </c>
      <c r="B25" s="122"/>
      <c r="C25" s="123" t="s">
        <v>43</v>
      </c>
      <c r="D25" s="139"/>
      <c r="E25" s="140"/>
      <c r="F25" s="145"/>
      <c r="G25" s="142"/>
      <c r="H25" s="143"/>
      <c r="I25" s="144"/>
      <c r="J25" s="145"/>
      <c r="K25" s="142"/>
      <c r="L25" s="143"/>
      <c r="M25" s="146"/>
      <c r="N25" s="147"/>
      <c r="O25" s="142"/>
      <c r="P25" s="148"/>
      <c r="Q25" s="149"/>
      <c r="R25" s="150"/>
      <c r="S25" s="150"/>
      <c r="T25" s="151"/>
      <c r="U25" s="153"/>
    </row>
    <row r="26" spans="1:21" s="80" customFormat="1" ht="15" customHeight="1" x14ac:dyDescent="0.2">
      <c r="A26" s="121" t="s">
        <v>37</v>
      </c>
      <c r="B26" s="122"/>
      <c r="C26" s="123" t="s">
        <v>43</v>
      </c>
      <c r="D26" s="139"/>
      <c r="E26" s="140"/>
      <c r="F26" s="145"/>
      <c r="G26" s="142"/>
      <c r="H26" s="143"/>
      <c r="I26" s="144"/>
      <c r="J26" s="145"/>
      <c r="K26" s="142"/>
      <c r="L26" s="143"/>
      <c r="M26" s="146"/>
      <c r="N26" s="147"/>
      <c r="O26" s="142"/>
      <c r="P26" s="148">
        <v>-2970</v>
      </c>
      <c r="Q26" s="149"/>
      <c r="R26" s="150">
        <v>46127</v>
      </c>
      <c r="S26" s="150">
        <v>46139</v>
      </c>
      <c r="T26" s="151">
        <v>3</v>
      </c>
      <c r="U26" s="153"/>
    </row>
    <row r="27" spans="1:21" s="80" customFormat="1" ht="15" customHeight="1" x14ac:dyDescent="0.2">
      <c r="A27" s="121" t="s">
        <v>38</v>
      </c>
      <c r="B27" s="122"/>
      <c r="C27" s="123" t="s">
        <v>43</v>
      </c>
      <c r="D27" s="139"/>
      <c r="E27" s="140"/>
      <c r="F27" s="145"/>
      <c r="G27" s="142"/>
      <c r="H27" s="143"/>
      <c r="I27" s="144"/>
      <c r="J27" s="145"/>
      <c r="K27" s="142"/>
      <c r="L27" s="143"/>
      <c r="M27" s="146"/>
      <c r="N27" s="147"/>
      <c r="O27" s="142"/>
      <c r="P27" s="148">
        <v>-15500</v>
      </c>
      <c r="Q27" s="149"/>
      <c r="R27" s="150">
        <v>46127</v>
      </c>
      <c r="S27" s="150">
        <v>46139</v>
      </c>
      <c r="T27" s="151">
        <v>3</v>
      </c>
      <c r="U27" s="153"/>
    </row>
    <row r="28" spans="1:21" s="80" customFormat="1" ht="15" customHeight="1" x14ac:dyDescent="0.2">
      <c r="A28" s="121" t="s">
        <v>39</v>
      </c>
      <c r="B28" s="122"/>
      <c r="C28" s="123" t="s">
        <v>43</v>
      </c>
      <c r="D28" s="139"/>
      <c r="E28" s="140"/>
      <c r="F28" s="145"/>
      <c r="G28" s="142"/>
      <c r="H28" s="143"/>
      <c r="I28" s="144"/>
      <c r="J28" s="145"/>
      <c r="K28" s="142"/>
      <c r="L28" s="143"/>
      <c r="M28" s="146"/>
      <c r="N28" s="147"/>
      <c r="O28" s="142"/>
      <c r="P28" s="148">
        <v>-11995</v>
      </c>
      <c r="Q28" s="149"/>
      <c r="R28" s="150">
        <v>46127</v>
      </c>
      <c r="S28" s="150">
        <v>46161</v>
      </c>
      <c r="T28" s="151">
        <v>4</v>
      </c>
      <c r="U28" s="153"/>
    </row>
    <row r="29" spans="1:21" s="80" customFormat="1" ht="15" customHeight="1" x14ac:dyDescent="0.2">
      <c r="A29" s="121" t="s">
        <v>40</v>
      </c>
      <c r="B29" s="122"/>
      <c r="C29" s="123" t="s">
        <v>43</v>
      </c>
      <c r="D29" s="139"/>
      <c r="E29" s="140"/>
      <c r="F29" s="145"/>
      <c r="G29" s="142"/>
      <c r="H29" s="143"/>
      <c r="I29" s="144"/>
      <c r="J29" s="145"/>
      <c r="K29" s="142"/>
      <c r="L29" s="143"/>
      <c r="M29" s="146"/>
      <c r="N29" s="147"/>
      <c r="O29" s="142"/>
      <c r="P29" s="148">
        <v>-3805</v>
      </c>
      <c r="Q29" s="149"/>
      <c r="R29" s="150">
        <v>46134</v>
      </c>
      <c r="S29" s="150">
        <v>46160</v>
      </c>
      <c r="T29" s="151">
        <v>4</v>
      </c>
      <c r="U29" s="153"/>
    </row>
    <row r="30" spans="1:21" s="80" customFormat="1" ht="15" customHeight="1" x14ac:dyDescent="0.2">
      <c r="A30" s="121" t="s">
        <v>46</v>
      </c>
      <c r="B30" s="122"/>
      <c r="C30" s="123" t="s">
        <v>43</v>
      </c>
      <c r="D30" s="139"/>
      <c r="E30" s="140"/>
      <c r="F30" s="145"/>
      <c r="G30" s="142"/>
      <c r="H30" s="143"/>
      <c r="I30" s="144"/>
      <c r="J30" s="145"/>
      <c r="K30" s="142"/>
      <c r="L30" s="143"/>
      <c r="M30" s="146">
        <v>232818</v>
      </c>
      <c r="N30" s="147">
        <v>-514938</v>
      </c>
      <c r="O30" s="142"/>
      <c r="P30" s="148"/>
      <c r="Q30" s="149"/>
      <c r="R30" s="150">
        <v>46142</v>
      </c>
      <c r="S30" s="150"/>
      <c r="T30" s="151"/>
      <c r="U30" s="153"/>
    </row>
    <row r="31" spans="1:21" s="80" customFormat="1" ht="15" customHeight="1" x14ac:dyDescent="0.2">
      <c r="A31" s="121" t="s">
        <v>52</v>
      </c>
      <c r="B31" s="122"/>
      <c r="C31" s="123" t="s">
        <v>43</v>
      </c>
      <c r="D31" s="139"/>
      <c r="E31" s="140"/>
      <c r="F31" s="145"/>
      <c r="G31" s="142"/>
      <c r="H31" s="143"/>
      <c r="I31" s="144"/>
      <c r="J31" s="145"/>
      <c r="K31" s="142"/>
      <c r="L31" s="143"/>
      <c r="M31" s="146">
        <v>-14125.22</v>
      </c>
      <c r="N31" s="147"/>
      <c r="O31" s="142"/>
      <c r="P31" s="148"/>
      <c r="Q31" s="149"/>
      <c r="R31" s="150">
        <v>46241</v>
      </c>
      <c r="S31" s="150">
        <v>46252</v>
      </c>
      <c r="T31" s="151"/>
      <c r="U31" s="153"/>
    </row>
    <row r="32" spans="1:21" s="80" customFormat="1" ht="15" customHeight="1" x14ac:dyDescent="0.2">
      <c r="A32" s="121" t="s">
        <v>48</v>
      </c>
      <c r="B32" s="122"/>
      <c r="C32" s="123" t="s">
        <v>43</v>
      </c>
      <c r="D32" s="139"/>
      <c r="E32" s="140"/>
      <c r="F32" s="145"/>
      <c r="G32" s="142"/>
      <c r="H32" s="143"/>
      <c r="I32" s="144"/>
      <c r="J32" s="145"/>
      <c r="K32" s="142"/>
      <c r="L32" s="143"/>
      <c r="M32" s="146"/>
      <c r="N32" s="147"/>
      <c r="O32" s="142"/>
      <c r="P32" s="148">
        <v>-3604.54</v>
      </c>
      <c r="Q32" s="149"/>
      <c r="R32" s="150">
        <v>46191</v>
      </c>
      <c r="S32" s="150">
        <v>46195</v>
      </c>
      <c r="T32" s="151">
        <v>7</v>
      </c>
      <c r="U32" s="153"/>
    </row>
    <row r="33" spans="1:21" s="80" customFormat="1" ht="15" customHeight="1" x14ac:dyDescent="0.2">
      <c r="A33" s="121" t="s">
        <v>53</v>
      </c>
      <c r="B33" s="122"/>
      <c r="C33" s="123" t="s">
        <v>43</v>
      </c>
      <c r="D33" s="139"/>
      <c r="E33" s="140"/>
      <c r="F33" s="145"/>
      <c r="G33" s="142"/>
      <c r="H33" s="143"/>
      <c r="I33" s="144"/>
      <c r="J33" s="145"/>
      <c r="K33" s="142"/>
      <c r="L33" s="143"/>
      <c r="M33" s="146"/>
      <c r="N33" s="147"/>
      <c r="O33" s="142"/>
      <c r="P33" s="148">
        <v>-18462.22</v>
      </c>
      <c r="Q33" s="149"/>
      <c r="R33" s="150">
        <v>46175</v>
      </c>
      <c r="S33" s="150">
        <v>46182</v>
      </c>
      <c r="T33" s="151">
        <v>6</v>
      </c>
      <c r="U33" s="153"/>
    </row>
    <row r="34" spans="1:21" s="80" customFormat="1" ht="15" customHeight="1" x14ac:dyDescent="0.2">
      <c r="A34" s="121" t="s">
        <v>47</v>
      </c>
      <c r="B34" s="122"/>
      <c r="C34" s="123" t="s">
        <v>43</v>
      </c>
      <c r="D34" s="139"/>
      <c r="E34" s="140"/>
      <c r="F34" s="145"/>
      <c r="G34" s="142"/>
      <c r="H34" s="143"/>
      <c r="I34" s="144"/>
      <c r="J34" s="145"/>
      <c r="K34" s="142"/>
      <c r="L34" s="143"/>
      <c r="M34" s="146"/>
      <c r="N34" s="147"/>
      <c r="O34" s="142"/>
      <c r="P34" s="148">
        <v>-51303.12</v>
      </c>
      <c r="Q34" s="149"/>
      <c r="R34" s="150">
        <v>46141</v>
      </c>
      <c r="S34" s="150">
        <v>46174</v>
      </c>
      <c r="T34" s="151">
        <v>5</v>
      </c>
      <c r="U34" s="153"/>
    </row>
    <row r="35" spans="1:21" s="80" customFormat="1" ht="15" customHeight="1" x14ac:dyDescent="0.2">
      <c r="A35" s="121" t="s">
        <v>50</v>
      </c>
      <c r="B35" s="122"/>
      <c r="C35" s="123" t="s">
        <v>43</v>
      </c>
      <c r="D35" s="139"/>
      <c r="E35" s="140"/>
      <c r="F35" s="145"/>
      <c r="G35" s="142"/>
      <c r="H35" s="143"/>
      <c r="I35" s="144"/>
      <c r="J35" s="145"/>
      <c r="K35" s="142"/>
      <c r="L35" s="143"/>
      <c r="M35" s="146"/>
      <c r="N35" s="147"/>
      <c r="O35" s="142"/>
      <c r="P35" s="148">
        <v>-8645</v>
      </c>
      <c r="Q35" s="149"/>
      <c r="R35" s="150">
        <v>46146</v>
      </c>
      <c r="S35" s="150">
        <v>46170</v>
      </c>
      <c r="T35" s="151">
        <v>5</v>
      </c>
      <c r="U35" s="153"/>
    </row>
    <row r="36" spans="1:21" s="80" customFormat="1" ht="15" customHeight="1" x14ac:dyDescent="0.2">
      <c r="A36" s="121" t="s">
        <v>54</v>
      </c>
      <c r="B36" s="122"/>
      <c r="C36" s="123" t="s">
        <v>43</v>
      </c>
      <c r="D36" s="139"/>
      <c r="E36" s="140"/>
      <c r="F36" s="145"/>
      <c r="G36" s="142"/>
      <c r="H36" s="143"/>
      <c r="I36" s="144"/>
      <c r="J36" s="145"/>
      <c r="K36" s="142"/>
      <c r="L36" s="143">
        <v>-4782.1400000000003</v>
      </c>
      <c r="M36" s="146">
        <v>-369230.31</v>
      </c>
      <c r="N36" s="147">
        <v>-20148.72</v>
      </c>
      <c r="O36" s="142">
        <v>1283.92</v>
      </c>
      <c r="P36" s="148"/>
      <c r="Q36" s="149"/>
      <c r="R36" s="150">
        <v>46162</v>
      </c>
      <c r="S36" s="150">
        <v>46170</v>
      </c>
      <c r="T36" s="151"/>
      <c r="U36" s="153"/>
    </row>
    <row r="37" spans="1:21" s="80" customFormat="1" ht="15" customHeight="1" x14ac:dyDescent="0.2">
      <c r="A37" s="121" t="s">
        <v>57</v>
      </c>
      <c r="B37" s="122"/>
      <c r="C37" s="123" t="s">
        <v>43</v>
      </c>
      <c r="D37" s="139"/>
      <c r="E37" s="140"/>
      <c r="F37" s="145"/>
      <c r="G37" s="142"/>
      <c r="H37" s="143"/>
      <c r="I37" s="144"/>
      <c r="J37" s="145"/>
      <c r="K37" s="142"/>
      <c r="L37" s="143">
        <v>-75466</v>
      </c>
      <c r="M37" s="146">
        <v>12517.88</v>
      </c>
      <c r="N37" s="147">
        <v>785185.11</v>
      </c>
      <c r="O37" s="142"/>
      <c r="P37" s="148"/>
      <c r="Q37" s="149"/>
      <c r="R37" s="150">
        <v>46177</v>
      </c>
      <c r="S37" s="150">
        <v>46182</v>
      </c>
      <c r="T37" s="151"/>
      <c r="U37" s="153"/>
    </row>
    <row r="38" spans="1:21" s="80" customFormat="1" ht="15" customHeight="1" x14ac:dyDescent="0.2">
      <c r="A38" s="121" t="s">
        <v>60</v>
      </c>
      <c r="B38" s="122"/>
      <c r="C38" s="123" t="s">
        <v>43</v>
      </c>
      <c r="D38" s="139"/>
      <c r="E38" s="140"/>
      <c r="F38" s="145"/>
      <c r="G38" s="142"/>
      <c r="H38" s="143"/>
      <c r="I38" s="144"/>
      <c r="J38" s="145"/>
      <c r="K38" s="142"/>
      <c r="L38" s="143">
        <v>-5425.54</v>
      </c>
      <c r="M38" s="146">
        <v>-25341.87</v>
      </c>
      <c r="N38" s="147"/>
      <c r="O38" s="142"/>
      <c r="P38" s="148"/>
      <c r="Q38" s="149"/>
      <c r="R38" s="150">
        <v>46184</v>
      </c>
      <c r="S38" s="150">
        <v>46195</v>
      </c>
      <c r="T38" s="151"/>
      <c r="U38" s="153"/>
    </row>
    <row r="39" spans="1:21" s="80" customFormat="1" ht="15" customHeight="1" x14ac:dyDescent="0.2">
      <c r="A39" s="121" t="s">
        <v>69</v>
      </c>
      <c r="B39" s="122"/>
      <c r="C39" s="123" t="s">
        <v>43</v>
      </c>
      <c r="D39" s="139"/>
      <c r="E39" s="140"/>
      <c r="F39" s="145"/>
      <c r="G39" s="142"/>
      <c r="H39" s="143"/>
      <c r="I39" s="144"/>
      <c r="J39" s="145"/>
      <c r="K39" s="142"/>
      <c r="L39" s="143"/>
      <c r="M39" s="146"/>
      <c r="N39" s="147"/>
      <c r="O39" s="142"/>
      <c r="P39" s="148">
        <v>-3745.8</v>
      </c>
      <c r="Q39" s="149"/>
      <c r="R39" s="150">
        <v>46225</v>
      </c>
      <c r="S39" s="150">
        <v>46226</v>
      </c>
      <c r="T39" s="151">
        <v>8</v>
      </c>
      <c r="U39" s="153"/>
    </row>
    <row r="40" spans="1:21" s="80" customFormat="1" ht="15" customHeight="1" x14ac:dyDescent="0.2">
      <c r="A40" s="121" t="s">
        <v>61</v>
      </c>
      <c r="B40" s="122"/>
      <c r="C40" s="123" t="s">
        <v>43</v>
      </c>
      <c r="D40" s="139"/>
      <c r="E40" s="140"/>
      <c r="F40" s="145"/>
      <c r="G40" s="142"/>
      <c r="H40" s="143"/>
      <c r="I40" s="144"/>
      <c r="J40" s="145"/>
      <c r="K40" s="142"/>
      <c r="L40" s="143"/>
      <c r="M40" s="146"/>
      <c r="N40" s="147"/>
      <c r="O40" s="142"/>
      <c r="P40" s="148">
        <v>-17696.8</v>
      </c>
      <c r="Q40" s="149"/>
      <c r="R40" s="150">
        <v>46192</v>
      </c>
      <c r="S40" s="150">
        <v>46205</v>
      </c>
      <c r="T40" s="151">
        <v>7</v>
      </c>
      <c r="U40" s="153"/>
    </row>
    <row r="41" spans="1:21" s="80" customFormat="1" ht="15" customHeight="1" x14ac:dyDescent="0.2">
      <c r="A41" s="121" t="s">
        <v>62</v>
      </c>
      <c r="B41" s="122"/>
      <c r="C41" s="123" t="s">
        <v>79</v>
      </c>
      <c r="D41" s="139"/>
      <c r="E41" s="140"/>
      <c r="F41" s="145"/>
      <c r="G41" s="142"/>
      <c r="H41" s="143"/>
      <c r="I41" s="144">
        <v>-80640.100000000006</v>
      </c>
      <c r="J41" s="145"/>
      <c r="K41" s="142"/>
      <c r="L41" s="143"/>
      <c r="M41" s="146"/>
      <c r="N41" s="147"/>
      <c r="O41" s="142"/>
      <c r="P41" s="148"/>
      <c r="Q41" s="149"/>
      <c r="R41" s="150">
        <v>46245</v>
      </c>
      <c r="S41" s="150"/>
      <c r="T41" s="151"/>
      <c r="U41" s="153"/>
    </row>
    <row r="42" spans="1:21" s="80" customFormat="1" ht="15" customHeight="1" x14ac:dyDescent="0.2">
      <c r="A42" s="121" t="s">
        <v>63</v>
      </c>
      <c r="B42" s="122"/>
      <c r="C42" s="123" t="s">
        <v>43</v>
      </c>
      <c r="D42" s="139"/>
      <c r="E42" s="140"/>
      <c r="F42" s="145"/>
      <c r="G42" s="142"/>
      <c r="H42" s="143"/>
      <c r="I42" s="144"/>
      <c r="J42" s="145"/>
      <c r="K42" s="142"/>
      <c r="L42" s="143"/>
      <c r="M42" s="146"/>
      <c r="N42" s="147"/>
      <c r="O42" s="142"/>
      <c r="P42" s="148">
        <v>-12441.88</v>
      </c>
      <c r="Q42" s="149"/>
      <c r="R42" s="150">
        <v>46205</v>
      </c>
      <c r="S42" s="150">
        <v>46213</v>
      </c>
      <c r="T42" s="151">
        <v>8</v>
      </c>
      <c r="U42" s="153"/>
    </row>
    <row r="43" spans="1:21" s="80" customFormat="1" ht="15" customHeight="1" x14ac:dyDescent="0.2">
      <c r="A43" s="121" t="s">
        <v>64</v>
      </c>
      <c r="B43" s="122"/>
      <c r="C43" s="123" t="s">
        <v>43</v>
      </c>
      <c r="D43" s="139"/>
      <c r="E43" s="140"/>
      <c r="F43" s="145"/>
      <c r="G43" s="142"/>
      <c r="H43" s="143"/>
      <c r="I43" s="144"/>
      <c r="J43" s="145"/>
      <c r="K43" s="142"/>
      <c r="L43" s="143"/>
      <c r="M43" s="146"/>
      <c r="N43" s="147"/>
      <c r="O43" s="142"/>
      <c r="P43" s="148">
        <v>-14102.78</v>
      </c>
      <c r="Q43" s="149"/>
      <c r="R43" s="150">
        <v>46203</v>
      </c>
      <c r="S43" s="150">
        <v>46213</v>
      </c>
      <c r="T43" s="151">
        <v>8</v>
      </c>
      <c r="U43" s="153"/>
    </row>
    <row r="44" spans="1:21" s="80" customFormat="1" ht="15" customHeight="1" x14ac:dyDescent="0.2">
      <c r="A44" s="121" t="s">
        <v>65</v>
      </c>
      <c r="B44" s="122"/>
      <c r="C44" s="123" t="s">
        <v>43</v>
      </c>
      <c r="D44" s="139"/>
      <c r="E44" s="140"/>
      <c r="F44" s="145"/>
      <c r="G44" s="142"/>
      <c r="H44" s="143"/>
      <c r="I44" s="144"/>
      <c r="J44" s="145"/>
      <c r="K44" s="142"/>
      <c r="L44" s="143">
        <v>-9350</v>
      </c>
      <c r="M44" s="146">
        <v>-198578.35</v>
      </c>
      <c r="N44" s="147"/>
      <c r="O44" s="142"/>
      <c r="P44" s="148"/>
      <c r="Q44" s="149"/>
      <c r="R44" s="150">
        <v>46210</v>
      </c>
      <c r="S44" s="150">
        <v>46213</v>
      </c>
      <c r="T44" s="151"/>
      <c r="U44" s="153"/>
    </row>
    <row r="45" spans="1:21" s="80" customFormat="1" ht="15" customHeight="1" x14ac:dyDescent="0.2">
      <c r="A45" s="121" t="s">
        <v>66</v>
      </c>
      <c r="B45" s="122"/>
      <c r="C45" s="123" t="s">
        <v>43</v>
      </c>
      <c r="D45" s="139"/>
      <c r="E45" s="140"/>
      <c r="F45" s="145"/>
      <c r="G45" s="142"/>
      <c r="H45" s="143"/>
      <c r="I45" s="144"/>
      <c r="J45" s="145"/>
      <c r="K45" s="142"/>
      <c r="L45" s="143"/>
      <c r="M45" s="146"/>
      <c r="N45" s="147"/>
      <c r="O45" s="142"/>
      <c r="P45" s="148">
        <v>-3177</v>
      </c>
      <c r="Q45" s="149"/>
      <c r="R45" s="150">
        <v>46213</v>
      </c>
      <c r="S45" s="150">
        <v>46229</v>
      </c>
      <c r="T45" s="151">
        <v>8</v>
      </c>
      <c r="U45" s="153"/>
    </row>
    <row r="46" spans="1:21" s="80" customFormat="1" ht="15" customHeight="1" x14ac:dyDescent="0.2">
      <c r="A46" s="121" t="s">
        <v>67</v>
      </c>
      <c r="B46" s="122"/>
      <c r="C46" s="123" t="s">
        <v>43</v>
      </c>
      <c r="D46" s="139"/>
      <c r="E46" s="140"/>
      <c r="F46" s="145"/>
      <c r="G46" s="142"/>
      <c r="H46" s="143"/>
      <c r="I46" s="144"/>
      <c r="J46" s="145"/>
      <c r="K46" s="142"/>
      <c r="L46" s="143"/>
      <c r="M46" s="146"/>
      <c r="N46" s="147"/>
      <c r="O46" s="142"/>
      <c r="P46" s="148">
        <v>-1056.25</v>
      </c>
      <c r="Q46" s="149"/>
      <c r="R46" s="150">
        <v>46218</v>
      </c>
      <c r="S46" s="150">
        <v>46229</v>
      </c>
      <c r="T46" s="151">
        <v>8</v>
      </c>
      <c r="U46" s="153"/>
    </row>
    <row r="47" spans="1:21" s="80" customFormat="1" ht="15" customHeight="1" x14ac:dyDescent="0.2">
      <c r="A47" s="121" t="s">
        <v>68</v>
      </c>
      <c r="B47" s="122"/>
      <c r="C47" s="123" t="s">
        <v>43</v>
      </c>
      <c r="D47" s="139"/>
      <c r="E47" s="140"/>
      <c r="F47" s="145"/>
      <c r="G47" s="142"/>
      <c r="H47" s="143"/>
      <c r="I47" s="144"/>
      <c r="J47" s="145"/>
      <c r="K47" s="142"/>
      <c r="L47" s="143"/>
      <c r="M47" s="146"/>
      <c r="N47" s="147"/>
      <c r="O47" s="142"/>
      <c r="P47" s="148">
        <v>-33788.94</v>
      </c>
      <c r="Q47" s="149"/>
      <c r="R47" s="150">
        <v>46220</v>
      </c>
      <c r="S47" s="150">
        <v>46229</v>
      </c>
      <c r="T47" s="151">
        <v>8</v>
      </c>
      <c r="U47" s="153"/>
    </row>
    <row r="48" spans="1:21" s="80" customFormat="1" ht="15" customHeight="1" x14ac:dyDescent="0.2">
      <c r="A48" s="121" t="s">
        <v>70</v>
      </c>
      <c r="B48" s="122"/>
      <c r="C48" s="123" t="s">
        <v>43</v>
      </c>
      <c r="D48" s="139"/>
      <c r="E48" s="140"/>
      <c r="F48" s="145"/>
      <c r="G48" s="142"/>
      <c r="H48" s="143"/>
      <c r="I48" s="144"/>
      <c r="J48" s="145"/>
      <c r="K48" s="142"/>
      <c r="L48" s="143">
        <v>-29721.66</v>
      </c>
      <c r="M48" s="146">
        <v>-32820.99</v>
      </c>
      <c r="N48" s="147">
        <v>-5750</v>
      </c>
      <c r="O48" s="142"/>
      <c r="P48" s="148"/>
      <c r="Q48" s="149"/>
      <c r="R48" s="150">
        <v>46227</v>
      </c>
      <c r="S48" s="150">
        <v>46240</v>
      </c>
      <c r="T48" s="151"/>
      <c r="U48" s="153"/>
    </row>
    <row r="49" spans="1:23" s="80" customFormat="1" ht="15" customHeight="1" x14ac:dyDescent="0.2">
      <c r="A49" s="121" t="s">
        <v>71</v>
      </c>
      <c r="B49" s="122"/>
      <c r="C49" s="123" t="s">
        <v>43</v>
      </c>
      <c r="D49" s="139"/>
      <c r="E49" s="140"/>
      <c r="F49" s="145"/>
      <c r="G49" s="142"/>
      <c r="H49" s="143"/>
      <c r="I49" s="144"/>
      <c r="J49" s="145"/>
      <c r="K49" s="142"/>
      <c r="L49" s="143">
        <v>-1510.19</v>
      </c>
      <c r="M49" s="146"/>
      <c r="N49" s="147"/>
      <c r="O49" s="142"/>
      <c r="P49" s="148"/>
      <c r="Q49" s="149"/>
      <c r="R49" s="150">
        <v>46241</v>
      </c>
      <c r="S49" s="150">
        <v>46248</v>
      </c>
      <c r="T49" s="151"/>
      <c r="U49" s="153"/>
    </row>
    <row r="50" spans="1:23" s="80" customFormat="1" ht="15" customHeight="1" x14ac:dyDescent="0.2">
      <c r="A50" s="121" t="s">
        <v>73</v>
      </c>
      <c r="B50" s="122"/>
      <c r="C50" s="123" t="s">
        <v>79</v>
      </c>
      <c r="D50" s="139"/>
      <c r="E50" s="140"/>
      <c r="F50" s="145"/>
      <c r="G50" s="142"/>
      <c r="H50" s="143">
        <v>-1343.39</v>
      </c>
      <c r="I50" s="144"/>
      <c r="J50" s="145"/>
      <c r="K50" s="142"/>
      <c r="L50" s="143"/>
      <c r="M50" s="146"/>
      <c r="N50" s="147"/>
      <c r="O50" s="142"/>
      <c r="P50" s="148"/>
      <c r="Q50" s="149"/>
      <c r="R50" s="150">
        <v>46248</v>
      </c>
      <c r="S50" s="150"/>
      <c r="T50" s="151"/>
      <c r="U50" s="153"/>
    </row>
    <row r="51" spans="1:23" s="80" customFormat="1" ht="15" customHeight="1" x14ac:dyDescent="0.2">
      <c r="A51" s="121" t="s">
        <v>74</v>
      </c>
      <c r="B51" s="122"/>
      <c r="C51" s="123" t="s">
        <v>43</v>
      </c>
      <c r="D51" s="139"/>
      <c r="E51" s="140"/>
      <c r="F51" s="145"/>
      <c r="G51" s="142"/>
      <c r="H51" s="143"/>
      <c r="I51" s="144"/>
      <c r="J51" s="145"/>
      <c r="K51" s="142"/>
      <c r="L51" s="143"/>
      <c r="M51" s="146">
        <v>-4933.9399999999996</v>
      </c>
      <c r="N51" s="147"/>
      <c r="O51" s="142"/>
      <c r="P51" s="148"/>
      <c r="Q51" s="149"/>
      <c r="R51" s="150">
        <v>46253</v>
      </c>
      <c r="S51" s="150">
        <v>46259</v>
      </c>
      <c r="T51" s="151"/>
      <c r="U51" s="153"/>
    </row>
    <row r="52" spans="1:23" s="80" customFormat="1" ht="15" customHeight="1" x14ac:dyDescent="0.2">
      <c r="A52" s="121" t="s">
        <v>75</v>
      </c>
      <c r="B52" s="122"/>
      <c r="C52" s="123" t="s">
        <v>51</v>
      </c>
      <c r="D52" s="139"/>
      <c r="E52" s="140"/>
      <c r="F52" s="145"/>
      <c r="G52" s="142"/>
      <c r="H52" s="143"/>
      <c r="I52" s="144">
        <v>-37686.129999999997</v>
      </c>
      <c r="J52" s="145"/>
      <c r="K52" s="142"/>
      <c r="L52" s="143"/>
      <c r="M52" s="146"/>
      <c r="N52" s="147"/>
      <c r="O52" s="142"/>
      <c r="P52" s="148"/>
      <c r="Q52" s="149"/>
      <c r="R52" s="150">
        <v>46259</v>
      </c>
      <c r="S52" s="150"/>
      <c r="T52" s="151"/>
      <c r="U52" s="153"/>
    </row>
    <row r="53" spans="1:23" s="80" customFormat="1" ht="15" customHeight="1" x14ac:dyDescent="0.2">
      <c r="A53" s="121"/>
      <c r="B53" s="122"/>
      <c r="C53" s="123"/>
      <c r="D53" s="139"/>
      <c r="E53" s="140"/>
      <c r="F53" s="145"/>
      <c r="G53" s="142"/>
      <c r="H53" s="143"/>
      <c r="I53" s="144"/>
      <c r="J53" s="145"/>
      <c r="K53" s="142"/>
      <c r="L53" s="143"/>
      <c r="M53" s="146"/>
      <c r="N53" s="147"/>
      <c r="O53" s="142"/>
      <c r="P53" s="148"/>
      <c r="Q53" s="149"/>
      <c r="R53" s="150"/>
      <c r="S53" s="150"/>
      <c r="T53" s="151"/>
      <c r="U53" s="153"/>
    </row>
    <row r="54" spans="1:23" s="80" customFormat="1" ht="15" customHeight="1" x14ac:dyDescent="0.2">
      <c r="A54" s="121"/>
      <c r="B54" s="122"/>
      <c r="C54" s="123"/>
      <c r="D54" s="139"/>
      <c r="E54" s="140"/>
      <c r="F54" s="145"/>
      <c r="G54" s="142"/>
      <c r="H54" s="143"/>
      <c r="I54" s="144"/>
      <c r="J54" s="145"/>
      <c r="K54" s="142"/>
      <c r="L54" s="143"/>
      <c r="M54" s="146"/>
      <c r="N54" s="147"/>
      <c r="O54" s="142"/>
      <c r="P54" s="148"/>
      <c r="Q54" s="149"/>
      <c r="R54" s="150"/>
      <c r="S54" s="150"/>
      <c r="T54" s="151"/>
      <c r="U54" s="153"/>
    </row>
    <row r="55" spans="1:23" s="80" customFormat="1" ht="15" customHeight="1" x14ac:dyDescent="0.2">
      <c r="A55" s="121"/>
      <c r="B55" s="122"/>
      <c r="C55" s="123"/>
      <c r="D55" s="139"/>
      <c r="E55" s="140"/>
      <c r="F55" s="145"/>
      <c r="G55" s="142"/>
      <c r="H55" s="143"/>
      <c r="I55" s="144"/>
      <c r="J55" s="145"/>
      <c r="K55" s="142"/>
      <c r="L55" s="143"/>
      <c r="M55" s="146"/>
      <c r="N55" s="147"/>
      <c r="O55" s="142"/>
      <c r="P55" s="148"/>
      <c r="Q55" s="149"/>
      <c r="R55" s="150"/>
      <c r="S55" s="150"/>
      <c r="T55" s="151"/>
      <c r="U55" s="153"/>
    </row>
    <row r="56" spans="1:23" s="80" customFormat="1" ht="15" customHeight="1" x14ac:dyDescent="0.2">
      <c r="A56" s="121"/>
      <c r="B56" s="122"/>
      <c r="C56" s="123"/>
      <c r="D56" s="139"/>
      <c r="E56" s="140"/>
      <c r="F56" s="145"/>
      <c r="G56" s="142"/>
      <c r="H56" s="143"/>
      <c r="I56" s="144"/>
      <c r="J56" s="145"/>
      <c r="K56" s="142"/>
      <c r="L56" s="143"/>
      <c r="M56" s="146"/>
      <c r="N56" s="147"/>
      <c r="O56" s="142"/>
      <c r="P56" s="148"/>
      <c r="Q56" s="149"/>
      <c r="R56" s="150"/>
      <c r="S56" s="150"/>
      <c r="T56" s="151"/>
      <c r="U56" s="153"/>
    </row>
    <row r="57" spans="1:23" s="80" customFormat="1" ht="15" customHeight="1" x14ac:dyDescent="0.2">
      <c r="A57" s="121"/>
      <c r="B57" s="122"/>
      <c r="C57" s="123"/>
      <c r="D57" s="139"/>
      <c r="E57" s="140"/>
      <c r="F57" s="145"/>
      <c r="G57" s="142"/>
      <c r="H57" s="143"/>
      <c r="I57" s="144"/>
      <c r="J57" s="145"/>
      <c r="K57" s="142"/>
      <c r="L57" s="143"/>
      <c r="M57" s="146"/>
      <c r="N57" s="147"/>
      <c r="O57" s="142"/>
      <c r="P57" s="148"/>
      <c r="Q57" s="149"/>
      <c r="R57" s="150"/>
      <c r="S57" s="150"/>
      <c r="T57" s="151"/>
      <c r="U57" s="153"/>
    </row>
    <row r="58" spans="1:23" s="80" customFormat="1" ht="15" customHeight="1" x14ac:dyDescent="0.2">
      <c r="A58" s="121"/>
      <c r="B58" s="122"/>
      <c r="C58" s="123"/>
      <c r="D58" s="139"/>
      <c r="E58" s="140"/>
      <c r="F58" s="145"/>
      <c r="G58" s="142"/>
      <c r="H58" s="143"/>
      <c r="I58" s="144"/>
      <c r="J58" s="147"/>
      <c r="K58" s="142"/>
      <c r="L58" s="143"/>
      <c r="M58" s="146"/>
      <c r="N58" s="147"/>
      <c r="O58" s="142"/>
      <c r="P58" s="148"/>
      <c r="Q58" s="149"/>
      <c r="R58" s="150"/>
      <c r="S58" s="150"/>
      <c r="T58" s="151"/>
      <c r="U58" s="153"/>
    </row>
    <row r="59" spans="1:23" s="79" customFormat="1" ht="15" customHeight="1" thickBot="1" x14ac:dyDescent="0.25">
      <c r="A59" s="154" t="s">
        <v>17</v>
      </c>
      <c r="B59" s="155"/>
      <c r="C59" s="156"/>
      <c r="D59" s="157">
        <f>SUM(D5:D58)</f>
        <v>0</v>
      </c>
      <c r="E59" s="158">
        <f>SUM(E5:E58)</f>
        <v>0</v>
      </c>
      <c r="F59" s="159">
        <f>SUM(F5:F58)</f>
        <v>0</v>
      </c>
      <c r="G59" s="160">
        <f>SUM(G5:G58)</f>
        <v>0</v>
      </c>
      <c r="H59" s="161">
        <f>SUM(H5:H58)</f>
        <v>-1343.39</v>
      </c>
      <c r="I59" s="162">
        <f>SUM(I5:I58)</f>
        <v>-148373.39000000001</v>
      </c>
      <c r="J59" s="159">
        <f>SUM(J5:J58)</f>
        <v>0</v>
      </c>
      <c r="K59" s="160">
        <f>SUM(K5:K58)</f>
        <v>0</v>
      </c>
      <c r="L59" s="161">
        <f>SUM(L5:L58)</f>
        <v>-126255.53</v>
      </c>
      <c r="M59" s="158">
        <f>SUM(M5:M58)</f>
        <v>172577.47000000006</v>
      </c>
      <c r="N59" s="159">
        <f>SUM(N5:N58)</f>
        <v>-217163.46999999997</v>
      </c>
      <c r="O59" s="160">
        <f>SUM(O5:O58)</f>
        <v>29353.190000000002</v>
      </c>
      <c r="P59" s="163"/>
      <c r="Q59" s="164">
        <f>SUM(Q5:Q58)</f>
        <v>90</v>
      </c>
      <c r="R59" s="165"/>
      <c r="S59" s="166"/>
      <c r="T59" s="166"/>
      <c r="U59" s="167"/>
    </row>
    <row r="60" spans="1:23" ht="12.75" customHeight="1" x14ac:dyDescent="0.2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81"/>
    </row>
    <row r="61" spans="1:23" ht="12.75" customHeight="1" x14ac:dyDescent="0.2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81"/>
    </row>
    <row r="62" spans="1:23" x14ac:dyDescent="0.2">
      <c r="A62" s="169"/>
      <c r="B62" s="169"/>
      <c r="C62" s="170" t="s">
        <v>11</v>
      </c>
      <c r="D62" s="170"/>
      <c r="E62" s="171" t="s">
        <v>16</v>
      </c>
      <c r="F62" s="171"/>
      <c r="G62" s="172"/>
      <c r="H62" s="173" t="s">
        <v>10</v>
      </c>
      <c r="I62" s="173"/>
      <c r="J62" s="174" t="s">
        <v>72</v>
      </c>
      <c r="K62" s="175"/>
      <c r="L62" s="176"/>
      <c r="M62" s="177" t="s">
        <v>58</v>
      </c>
      <c r="N62" s="177"/>
      <c r="O62" s="178"/>
      <c r="P62" s="177" t="s">
        <v>59</v>
      </c>
      <c r="Q62" s="177"/>
      <c r="R62" s="177"/>
      <c r="S62" s="179"/>
      <c r="T62" s="179"/>
      <c r="U62" s="179"/>
      <c r="W62" s="79"/>
    </row>
    <row r="63" spans="1:23" s="80" customFormat="1" ht="20.100000000000001" customHeight="1" x14ac:dyDescent="0.2">
      <c r="A63" s="180" t="s">
        <v>15</v>
      </c>
      <c r="B63" s="180"/>
      <c r="C63" s="181">
        <v>7783815</v>
      </c>
      <c r="D63" s="181"/>
      <c r="E63" s="182">
        <v>216254</v>
      </c>
      <c r="F63" s="182"/>
      <c r="G63" s="183"/>
      <c r="H63" s="184">
        <f>I5</f>
        <v>0</v>
      </c>
      <c r="I63" s="184"/>
      <c r="J63" s="185">
        <v>29353.19</v>
      </c>
      <c r="K63" s="186"/>
      <c r="L63" s="187"/>
      <c r="M63" s="188">
        <v>46295</v>
      </c>
      <c r="N63" s="188"/>
      <c r="O63" s="189"/>
      <c r="P63" s="188">
        <v>46324</v>
      </c>
      <c r="Q63" s="188"/>
      <c r="R63" s="188"/>
      <c r="S63" s="190"/>
      <c r="T63" s="190"/>
      <c r="U63" s="190"/>
      <c r="W63" s="79"/>
    </row>
    <row r="64" spans="1:23" s="80" customFormat="1" ht="20.100000000000001" customHeight="1" x14ac:dyDescent="0.2">
      <c r="A64" s="180" t="s">
        <v>44</v>
      </c>
      <c r="B64" s="180"/>
      <c r="C64" s="181">
        <f>SUM(C63+N59)</f>
        <v>7566651.5300000003</v>
      </c>
      <c r="D64" s="181"/>
      <c r="E64" s="191">
        <f>SUM(E63+L59)</f>
        <v>89998.47</v>
      </c>
      <c r="F64" s="192"/>
      <c r="G64" s="193"/>
      <c r="H64" s="184">
        <f>M59</f>
        <v>172577.47000000006</v>
      </c>
      <c r="I64" s="184"/>
      <c r="J64" s="185">
        <f>O59</f>
        <v>29353.190000000002</v>
      </c>
      <c r="K64" s="186"/>
      <c r="L64" s="187"/>
      <c r="M64" s="188">
        <f>SUM(Q59*1.43)+M63</f>
        <v>46423.7</v>
      </c>
      <c r="N64" s="188"/>
      <c r="O64" s="189"/>
      <c r="P64" s="188">
        <f>SUM(Q59*1.45)+P63</f>
        <v>46454.5</v>
      </c>
      <c r="Q64" s="188"/>
      <c r="R64" s="188"/>
      <c r="S64" s="190"/>
      <c r="T64" s="190"/>
      <c r="U64" s="190"/>
      <c r="W64" s="79"/>
    </row>
    <row r="65" spans="1:23" s="80" customFormat="1" ht="20.100000000000001" customHeight="1" x14ac:dyDescent="0.2">
      <c r="A65" s="180" t="s">
        <v>45</v>
      </c>
      <c r="B65" s="180"/>
      <c r="C65" s="181">
        <f>SUM(C64+F59+J59)</f>
        <v>7566651.5300000003</v>
      </c>
      <c r="D65" s="194"/>
      <c r="E65" s="182">
        <f>SUM(E64)+(D59+H59)</f>
        <v>88655.08</v>
      </c>
      <c r="F65" s="182"/>
      <c r="G65" s="183"/>
      <c r="H65" s="184">
        <f>M59+(E59+I59)</f>
        <v>24204.080000000045</v>
      </c>
      <c r="I65" s="184"/>
      <c r="J65" s="185">
        <f>SUM(G59+K59+O59)</f>
        <v>29353.190000000002</v>
      </c>
      <c r="K65" s="186"/>
      <c r="L65" s="187"/>
      <c r="M65" s="190"/>
      <c r="N65" s="190"/>
      <c r="O65" s="190"/>
      <c r="P65" s="190"/>
      <c r="Q65" s="190"/>
      <c r="R65" s="190"/>
      <c r="S65" s="190"/>
      <c r="T65" s="190"/>
      <c r="U65" s="190"/>
      <c r="W65" s="79"/>
    </row>
    <row r="66" spans="1:23" s="80" customFormat="1" ht="20.100000000000001" customHeight="1" x14ac:dyDescent="0.2">
      <c r="A66" s="180"/>
      <c r="B66" s="180"/>
      <c r="C66" s="195"/>
      <c r="D66" s="196"/>
      <c r="E66" s="195"/>
      <c r="F66" s="197"/>
      <c r="G66" s="198"/>
      <c r="H66" s="195"/>
      <c r="I66" s="197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9"/>
    </row>
    <row r="67" spans="1:23" s="80" customFormat="1" ht="20.100000000000001" customHeight="1" x14ac:dyDescent="0.2">
      <c r="A67" s="200" t="s">
        <v>18</v>
      </c>
      <c r="B67" s="200"/>
      <c r="C67" s="201">
        <f>E65+H65+J65</f>
        <v>142212.35000000003</v>
      </c>
      <c r="D67" s="202"/>
      <c r="E67" s="203"/>
      <c r="F67" s="203"/>
      <c r="G67" s="204"/>
      <c r="H67" s="203"/>
      <c r="I67" s="203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9"/>
    </row>
  </sheetData>
  <sheetProtection algorithmName="SHA-512" hashValue="G00l8lfmiKetlRFbjP4+VCNmd9s1N5ynwIiqP0o82kgpAiCpKjc/fyvFC+Rgs6HcL805y7Qu0JxZ3qnlmzwnBQ==" saltValue="oCYK1VvdY0qZsjeSBEUdVg==" spinCount="100000" sheet="1" objects="1" scenarios="1"/>
  <mergeCells count="48">
    <mergeCell ref="J63:L63"/>
    <mergeCell ref="J64:L64"/>
    <mergeCell ref="D3:G3"/>
    <mergeCell ref="H3:K3"/>
    <mergeCell ref="L3:O3"/>
    <mergeCell ref="E62:F62"/>
    <mergeCell ref="T3:T4"/>
    <mergeCell ref="U3:U4"/>
    <mergeCell ref="C64:D64"/>
    <mergeCell ref="M62:N62"/>
    <mergeCell ref="M63:N63"/>
    <mergeCell ref="M64:N64"/>
    <mergeCell ref="P62:R62"/>
    <mergeCell ref="P63:R63"/>
    <mergeCell ref="P64:R64"/>
    <mergeCell ref="J62:L62"/>
    <mergeCell ref="A1:S1"/>
    <mergeCell ref="A2:S2"/>
    <mergeCell ref="A3:A4"/>
    <mergeCell ref="B3:B4"/>
    <mergeCell ref="C3:C4"/>
    <mergeCell ref="Q3:Q4"/>
    <mergeCell ref="R3:R4"/>
    <mergeCell ref="S3:S4"/>
    <mergeCell ref="A67:B67"/>
    <mergeCell ref="C67:D67"/>
    <mergeCell ref="E67:F67"/>
    <mergeCell ref="H67:I67"/>
    <mergeCell ref="A66:B66"/>
    <mergeCell ref="C66:D66"/>
    <mergeCell ref="E66:F66"/>
    <mergeCell ref="H66:I66"/>
    <mergeCell ref="E63:F63"/>
    <mergeCell ref="E64:F64"/>
    <mergeCell ref="E65:F65"/>
    <mergeCell ref="H63:I63"/>
    <mergeCell ref="H64:I64"/>
    <mergeCell ref="H65:I65"/>
    <mergeCell ref="A63:B63"/>
    <mergeCell ref="A64:B64"/>
    <mergeCell ref="A65:B65"/>
    <mergeCell ref="R59:T59"/>
    <mergeCell ref="A59:C59"/>
    <mergeCell ref="C62:D62"/>
    <mergeCell ref="C63:D63"/>
    <mergeCell ref="J65:L65"/>
    <mergeCell ref="C65:D65"/>
    <mergeCell ref="H62:I62"/>
  </mergeCells>
  <dataValidations count="1">
    <dataValidation type="list" allowBlank="1" showInputMessage="1" showErrorMessage="1" sqref="C5:C58" xr:uid="{FA63B77F-57D4-4E95-8B7E-A747530315C9}">
      <formula1>"Estimated, Submitted to PDC, Sent to A/E, CM to Revise, A/E Approved, Executed"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Change Order Log</vt:lpstr>
      <vt:lpstr>SAMPLE Change Order Log</vt:lpstr>
      <vt:lpstr>'Change Order Log'!Print_Area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Howie Scot Ferguson</dc:creator>
  <cp:lastModifiedBy>Meeker, Andrew Gaines</cp:lastModifiedBy>
  <dcterms:created xsi:type="dcterms:W3CDTF">2025-07-22T16:14:52Z</dcterms:created>
  <dcterms:modified xsi:type="dcterms:W3CDTF">2026-08-25T20:30:11Z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2025-07-22T00:00:00Z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2025-07-22T00:00:00Z</vt:filetime>
  </property>
  <property fmtid="{D5CDD505-2E9C-101B-9397-08002B2CF9AE}" pid="5" name="Producer">
    <vt:lpwstr>Microsoft® Excel® for Microsoft 365</vt:lpwstr>
  </property>
</Properties>
</file>